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объем" sheetId="1" r:id="rId1"/>
  </sheets>
  <definedNames/>
  <calcPr fullCalcOnLoad="1"/>
</workbook>
</file>

<file path=xl/sharedStrings.xml><?xml version="1.0" encoding="utf-8"?>
<sst xmlns="http://schemas.openxmlformats.org/spreadsheetml/2006/main" count="476" uniqueCount="72">
  <si>
    <t>СВОДНЫЙ ОТЧЁТ</t>
  </si>
  <si>
    <t>выполнено</t>
  </si>
  <si>
    <t>не выполнено</t>
  </si>
  <si>
    <t xml:space="preserve"> выполнено</t>
  </si>
  <si>
    <t>(наименование муниципального  учреждения, ИНН)</t>
  </si>
  <si>
    <t xml:space="preserve"> учреждениями, находящимися в ведении </t>
  </si>
  <si>
    <t xml:space="preserve">об исполнении муниципальных  заданий муниципальными  </t>
  </si>
  <si>
    <t>(наименование органа местного самоуправления)</t>
  </si>
  <si>
    <t>очная</t>
  </si>
  <si>
    <t>человек</t>
  </si>
  <si>
    <t>Реализация основных общеобразовательных программ дошкольного образования</t>
  </si>
  <si>
    <t>Удельный вес выполненных по показателям услуг (работ) по муниципальному заданию, %</t>
  </si>
  <si>
    <t>Реализация основных общеобразовательных программ начального общего образования</t>
  </si>
  <si>
    <t xml:space="preserve"> Реализация дополнительных общеобразовательных общеразвивающих программ</t>
  </si>
  <si>
    <t xml:space="preserve">Содержание детей </t>
  </si>
  <si>
    <t>Организация отдыха детей и молодежи</t>
  </si>
  <si>
    <t xml:space="preserve"> Присмотр и уход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</si>
  <si>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</si>
  <si>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</si>
  <si>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 Средняя оценка выполнения показателей муниципального задания, %</t>
  </si>
  <si>
    <t>Общая оценка выполнения муниципальных заданий (%)</t>
  </si>
  <si>
    <t>Удельный вес выполненных по показателям услуг (работ) по муниципальному заданию (%)</t>
  </si>
  <si>
    <t>Предоставление питания</t>
  </si>
  <si>
    <t>801011О.99.0.БВ24ВТ22000</t>
  </si>
  <si>
    <t>801011О.99.0.БВ24ВУ42000</t>
  </si>
  <si>
    <t>от 3 лет до 8 лет</t>
  </si>
  <si>
    <t>от 1 года до 3 лет</t>
  </si>
  <si>
    <t>853211О.99.0.БВ19АБ76000</t>
  </si>
  <si>
    <t>853211О.99.0.БВ19АБ82000</t>
  </si>
  <si>
    <t>801011О.99.0.БВ24ВТ42000</t>
  </si>
  <si>
    <t>801012О.99.0.БА81АЭ92001</t>
  </si>
  <si>
    <t>560200О.99.0.БА89АА00000</t>
  </si>
  <si>
    <t>920700О.99.0.А322АА01001</t>
  </si>
  <si>
    <t>802111О.99.0.БА96АЮ58001</t>
  </si>
  <si>
    <t>802112О.99.0.ББ11АЮ58001</t>
  </si>
  <si>
    <t>552315О.99.0.БА83АА12000</t>
  </si>
  <si>
    <t>559019О.99.0.БА97АА03000</t>
  </si>
  <si>
    <t>559019О.99.0.ББ12АА03000</t>
  </si>
  <si>
    <t>560200О.99.0.ББ03АА00000</t>
  </si>
  <si>
    <t>560200О.99.0.ББ18АА00000</t>
  </si>
  <si>
    <t>804200О.99.0.ББ52АИ16000</t>
  </si>
  <si>
    <t>человеко-час</t>
  </si>
  <si>
    <t>802111О.99.0.ББ11АЮ58001</t>
  </si>
  <si>
    <t>841211.Р.85.1.01250001000</t>
  </si>
  <si>
    <t>Осуществление деятельности муниципального опорного центра дополнительного образования детей</t>
  </si>
  <si>
    <t>единиц</t>
  </si>
  <si>
    <t>Управления образования Администрации Приуральского района</t>
  </si>
  <si>
    <t xml:space="preserve">                                   1. Муниципальное дошкольное образовательное учреждение "Брусничка" ИНН 8908000916</t>
  </si>
  <si>
    <t xml:space="preserve">                                    2. Муниципальное дошкольное образовательное учреждение "Солнышко" ИНН 8908001532</t>
  </si>
  <si>
    <t xml:space="preserve">                                    3. Муниципальное дошкольное образовательное учреждение "Радуга" ИНН 8908000899</t>
  </si>
  <si>
    <t xml:space="preserve">                                    4. Муниципальное общеобразовательное учреждение "Начальная школа п. Горнокнязевск" ИНН 8908001300</t>
  </si>
  <si>
    <t xml:space="preserve">                                    5. Муниципальное общеобразовательное учреждение школа с. Харсаим ИНН 8908000930 </t>
  </si>
  <si>
    <t xml:space="preserve">                                    6. Муниципальное общеобразовательное учреждение школа с. Белоярск ИНН 8908000970</t>
  </si>
  <si>
    <t xml:space="preserve">                                    7. Муниципальное общеобразовательное учреждение школа с. Аксарка ИНН 8908000962</t>
  </si>
  <si>
    <t xml:space="preserve">          8. Муниципальное общеобразовательное учреждение школа с. Катравож имени Героя Советского Союза А.М. Зверева  ИНН 8908001074                         </t>
  </si>
  <si>
    <t xml:space="preserve">                                   9. Муниципальное учреждение дополнительного образования Центр детского творчества ИНН 8908000955</t>
  </si>
  <si>
    <t>№ п/п</t>
  </si>
  <si>
    <t>Уникальный номер услуги</t>
  </si>
  <si>
    <t>Наименование муниципальной услуги (работы)</t>
  </si>
  <si>
    <t>Показатели, характеризующие содержание муниципальной услуги (работы)</t>
  </si>
  <si>
    <t>Показатели, характеризующие условия (формы) оказания муниципальной услуги (работы)</t>
  </si>
  <si>
    <t>Оценка выполнения показателей объёма услуги (работы)</t>
  </si>
  <si>
    <t>Оценка выполнения показателей качества услуги (работы)</t>
  </si>
  <si>
    <t>Единица измерения</t>
  </si>
  <si>
    <t>план</t>
  </si>
  <si>
    <t>факт</t>
  </si>
  <si>
    <t>(K1), %</t>
  </si>
  <si>
    <t>интерпретация оценки</t>
  </si>
  <si>
    <t>(K2), %</t>
  </si>
  <si>
    <t>отчетный период: за 1 квартал 2022 года</t>
  </si>
  <si>
    <t>не  выполнено</t>
  </si>
  <si>
    <t xml:space="preserve"> не выполнено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</si>
</sst>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[$-FC19]d\ mmmm\ yyyy\ &quot;г.&quot;"/>
    <numFmt numFmtId="187" formatCode="0.0%"/>
    <numFmt numFmtId="188" formatCode="0.000"/>
    <numFmt numFmtId="189" formatCode="0.00000"/>
    <numFmt numFmtId="190" formatCode="0.0000"/>
    <numFmt numFmtId="191" formatCode="#,##0.00&quot;р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/>
    </xf>
    <xf numFmtId="1" fontId="7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top" wrapText="1"/>
    </xf>
    <xf numFmtId="49" fontId="7" fillId="34" borderId="20" xfId="0" applyNumberFormat="1" applyFont="1" applyFill="1" applyBorder="1" applyAlignment="1">
      <alignment horizontal="center" vertical="top" wrapText="1"/>
    </xf>
    <xf numFmtId="1" fontId="7" fillId="33" borderId="18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5" borderId="19" xfId="0" applyFont="1" applyFill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" fontId="7" fillId="33" borderId="19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/>
    </xf>
    <xf numFmtId="0" fontId="7" fillId="34" borderId="11" xfId="0" applyFont="1" applyFill="1" applyBorder="1" applyAlignment="1">
      <alignment horizontal="left" wrapText="1"/>
    </xf>
    <xf numFmtId="0" fontId="3" fillId="35" borderId="19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1" fontId="7" fillId="34" borderId="19" xfId="0" applyNumberFormat="1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" fontId="7" fillId="33" borderId="24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7" fillId="33" borderId="27" xfId="0" applyNumberFormat="1" applyFont="1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1" fontId="7" fillId="34" borderId="19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184" fontId="7" fillId="33" borderId="16" xfId="0" applyNumberFormat="1" applyFont="1" applyFill="1" applyBorder="1" applyAlignment="1">
      <alignment horizontal="center" vertical="center" wrapText="1"/>
    </xf>
    <xf numFmtId="184" fontId="7" fillId="33" borderId="19" xfId="0" applyNumberFormat="1" applyFont="1" applyFill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zoomScale="110" zoomScaleNormal="110" zoomScalePageLayoutView="0" workbookViewId="0" topLeftCell="A107">
      <selection activeCell="K121" sqref="K121"/>
    </sheetView>
  </sheetViews>
  <sheetFormatPr defaultColWidth="9.140625" defaultRowHeight="12.75"/>
  <cols>
    <col min="1" max="1" width="3.28125" style="0" customWidth="1"/>
    <col min="2" max="2" width="15.00390625" style="5" customWidth="1"/>
    <col min="3" max="3" width="29.8515625" style="5" customWidth="1"/>
    <col min="4" max="4" width="14.7109375" style="5" customWidth="1"/>
    <col min="5" max="5" width="15.28125" style="5" customWidth="1"/>
    <col min="6" max="6" width="8.57421875" style="5" customWidth="1"/>
    <col min="7" max="7" width="6.28125" style="5" customWidth="1"/>
    <col min="8" max="8" width="6.7109375" style="5" customWidth="1"/>
    <col min="9" max="9" width="8.140625" style="5" customWidth="1"/>
    <col min="10" max="10" width="13.140625" style="5" customWidth="1"/>
    <col min="11" max="11" width="7.57421875" style="5" customWidth="1"/>
    <col min="12" max="12" width="13.00390625" style="5" customWidth="1"/>
  </cols>
  <sheetData>
    <row r="1" ht="8.25" customHeight="1"/>
    <row r="2" spans="1:12" ht="0" customHeight="1" hidden="1">
      <c r="A2" s="1"/>
      <c r="I2" s="109"/>
      <c r="J2" s="109"/>
      <c r="K2" s="109"/>
      <c r="L2" s="109"/>
    </row>
    <row r="3" spans="1:12" ht="12" customHeight="1" hidden="1">
      <c r="A3" s="1"/>
      <c r="I3" s="8"/>
      <c r="J3" s="8"/>
      <c r="K3" s="8"/>
      <c r="L3" s="9"/>
    </row>
    <row r="4" spans="1:12" ht="2.25" customHeight="1">
      <c r="A4" s="1"/>
      <c r="J4" s="8"/>
      <c r="K4" s="10"/>
      <c r="L4" s="11"/>
    </row>
    <row r="5" spans="1:12" ht="12.75" hidden="1">
      <c r="A5" s="1"/>
      <c r="J5" s="8"/>
      <c r="K5" s="10"/>
      <c r="L5" s="11"/>
    </row>
    <row r="6" spans="1:12" ht="15">
      <c r="A6" s="110" t="s">
        <v>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2.75" customHeight="1">
      <c r="A7" s="108" t="s">
        <v>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.75" customHeight="1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2.75" customHeight="1">
      <c r="A9" s="111" t="s">
        <v>46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2.75" customHeight="1">
      <c r="A10" s="108" t="s">
        <v>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2.75" customHeight="1">
      <c r="A11" s="108" t="s">
        <v>69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2.75" customHeight="1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59" customFormat="1" ht="16.5" customHeight="1">
      <c r="A13" s="56" t="s">
        <v>47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</row>
    <row r="14" spans="1:12" s="3" customFormat="1" ht="15" customHeight="1">
      <c r="A14" s="92" t="s">
        <v>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12"/>
    </row>
    <row r="15" spans="1:12" s="3" customFormat="1" ht="37.5" customHeight="1">
      <c r="A15" s="74" t="s">
        <v>56</v>
      </c>
      <c r="B15" s="75" t="s">
        <v>57</v>
      </c>
      <c r="C15" s="75" t="s">
        <v>58</v>
      </c>
      <c r="D15" s="73" t="s">
        <v>59</v>
      </c>
      <c r="E15" s="75" t="s">
        <v>60</v>
      </c>
      <c r="F15" s="73" t="s">
        <v>61</v>
      </c>
      <c r="G15" s="73"/>
      <c r="H15" s="73"/>
      <c r="I15" s="73"/>
      <c r="J15" s="73"/>
      <c r="K15" s="73" t="s">
        <v>62</v>
      </c>
      <c r="L15" s="73"/>
    </row>
    <row r="16" spans="1:12" s="3" customFormat="1" ht="28.5" customHeight="1">
      <c r="A16" s="74"/>
      <c r="B16" s="76"/>
      <c r="C16" s="76"/>
      <c r="D16" s="73"/>
      <c r="E16" s="76"/>
      <c r="F16" s="71" t="s">
        <v>63</v>
      </c>
      <c r="G16" s="71" t="s">
        <v>64</v>
      </c>
      <c r="H16" s="71" t="s">
        <v>65</v>
      </c>
      <c r="I16" s="71" t="s">
        <v>66</v>
      </c>
      <c r="J16" s="71" t="s">
        <v>67</v>
      </c>
      <c r="K16" s="71" t="s">
        <v>68</v>
      </c>
      <c r="L16" s="71" t="s">
        <v>67</v>
      </c>
    </row>
    <row r="17" spans="1:12" s="3" customFormat="1" ht="12.75" customHeight="1">
      <c r="A17" s="70">
        <v>1</v>
      </c>
      <c r="B17" s="71">
        <v>2</v>
      </c>
      <c r="C17" s="71">
        <v>3</v>
      </c>
      <c r="D17" s="71">
        <v>4</v>
      </c>
      <c r="E17" s="71">
        <v>5</v>
      </c>
      <c r="F17" s="71">
        <v>6</v>
      </c>
      <c r="G17" s="71">
        <v>7</v>
      </c>
      <c r="H17" s="71">
        <v>8</v>
      </c>
      <c r="I17" s="71">
        <v>9</v>
      </c>
      <c r="J17" s="71">
        <v>10</v>
      </c>
      <c r="K17" s="71">
        <v>11</v>
      </c>
      <c r="L17" s="72">
        <v>12</v>
      </c>
    </row>
    <row r="18" spans="1:12" s="47" customFormat="1" ht="40.5" customHeight="1">
      <c r="A18" s="40">
        <v>1</v>
      </c>
      <c r="B18" s="49" t="s">
        <v>23</v>
      </c>
      <c r="C18" s="50" t="s">
        <v>10</v>
      </c>
      <c r="D18" s="43" t="s">
        <v>26</v>
      </c>
      <c r="E18" s="43" t="s">
        <v>8</v>
      </c>
      <c r="F18" s="43" t="s">
        <v>9</v>
      </c>
      <c r="G18" s="43">
        <v>32</v>
      </c>
      <c r="H18" s="43">
        <v>43</v>
      </c>
      <c r="I18" s="45">
        <f>H18/G18*100</f>
        <v>134.375</v>
      </c>
      <c r="J18" s="43" t="s">
        <v>1</v>
      </c>
      <c r="K18" s="45">
        <v>92</v>
      </c>
      <c r="L18" s="43" t="s">
        <v>2</v>
      </c>
    </row>
    <row r="19" spans="1:12" s="47" customFormat="1" ht="40.5" customHeight="1">
      <c r="A19" s="40">
        <v>2</v>
      </c>
      <c r="B19" s="49" t="s">
        <v>24</v>
      </c>
      <c r="C19" s="50" t="s">
        <v>10</v>
      </c>
      <c r="D19" s="43" t="s">
        <v>25</v>
      </c>
      <c r="E19" s="43" t="s">
        <v>8</v>
      </c>
      <c r="F19" s="43" t="s">
        <v>9</v>
      </c>
      <c r="G19" s="43">
        <v>126</v>
      </c>
      <c r="H19" s="43">
        <v>117</v>
      </c>
      <c r="I19" s="45">
        <f>H19/G19*100</f>
        <v>92.85714285714286</v>
      </c>
      <c r="J19" s="43" t="s">
        <v>3</v>
      </c>
      <c r="K19" s="45">
        <v>92</v>
      </c>
      <c r="L19" s="43" t="s">
        <v>71</v>
      </c>
    </row>
    <row r="20" spans="1:12" s="47" customFormat="1" ht="29.25" customHeight="1">
      <c r="A20" s="40">
        <v>3</v>
      </c>
      <c r="B20" s="49" t="s">
        <v>27</v>
      </c>
      <c r="C20" s="42" t="s">
        <v>16</v>
      </c>
      <c r="D20" s="43" t="s">
        <v>26</v>
      </c>
      <c r="E20" s="43" t="s">
        <v>8</v>
      </c>
      <c r="F20" s="43" t="s">
        <v>9</v>
      </c>
      <c r="G20" s="43">
        <v>32</v>
      </c>
      <c r="H20" s="43">
        <v>43</v>
      </c>
      <c r="I20" s="45">
        <f>H20/G20*100</f>
        <v>134.375</v>
      </c>
      <c r="J20" s="43" t="s">
        <v>1</v>
      </c>
      <c r="K20" s="45">
        <v>94</v>
      </c>
      <c r="L20" s="43" t="s">
        <v>70</v>
      </c>
    </row>
    <row r="21" spans="1:12" s="47" customFormat="1" ht="33.75" customHeight="1">
      <c r="A21" s="51">
        <v>4</v>
      </c>
      <c r="B21" s="49" t="s">
        <v>28</v>
      </c>
      <c r="C21" s="42" t="s">
        <v>16</v>
      </c>
      <c r="D21" s="43" t="s">
        <v>25</v>
      </c>
      <c r="E21" s="43" t="s">
        <v>8</v>
      </c>
      <c r="F21" s="43" t="s">
        <v>9</v>
      </c>
      <c r="G21" s="43">
        <v>126</v>
      </c>
      <c r="H21" s="43">
        <v>117</v>
      </c>
      <c r="I21" s="45">
        <f>H21/G21*100</f>
        <v>92.85714285714286</v>
      </c>
      <c r="J21" s="43" t="s">
        <v>1</v>
      </c>
      <c r="K21" s="45">
        <v>94</v>
      </c>
      <c r="L21" s="43" t="s">
        <v>70</v>
      </c>
    </row>
    <row r="22" spans="1:12" s="3" customFormat="1" ht="18.75" customHeight="1">
      <c r="A22" s="102" t="s">
        <v>19</v>
      </c>
      <c r="B22" s="103"/>
      <c r="C22" s="103"/>
      <c r="D22" s="103"/>
      <c r="E22" s="104"/>
      <c r="F22" s="99">
        <f>(I18+I19+I20+I21)/4</f>
        <v>113.61607142857144</v>
      </c>
      <c r="G22" s="100"/>
      <c r="H22" s="100"/>
      <c r="I22" s="101"/>
      <c r="J22" s="68"/>
      <c r="K22" s="45">
        <f>(K18+K19+K20+K21)/4</f>
        <v>93</v>
      </c>
      <c r="L22" s="66"/>
    </row>
    <row r="23" spans="1:12" s="3" customFormat="1" ht="24.75" customHeight="1">
      <c r="A23" s="102" t="s">
        <v>11</v>
      </c>
      <c r="B23" s="103"/>
      <c r="C23" s="103"/>
      <c r="D23" s="103"/>
      <c r="E23" s="104"/>
      <c r="F23" s="99">
        <f>4/4*100</f>
        <v>100</v>
      </c>
      <c r="G23" s="100"/>
      <c r="H23" s="100"/>
      <c r="I23" s="101"/>
      <c r="J23" s="66"/>
      <c r="K23" s="45">
        <f>0/4*100</f>
        <v>0</v>
      </c>
      <c r="L23" s="66"/>
    </row>
    <row r="24" spans="1:12" s="59" customFormat="1" ht="16.5" customHeight="1">
      <c r="A24" s="56" t="s">
        <v>48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</row>
    <row r="25" spans="1:12" s="3" customFormat="1" ht="15" customHeight="1">
      <c r="A25" s="92" t="s">
        <v>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12"/>
    </row>
    <row r="26" spans="1:12" s="47" customFormat="1" ht="41.25" customHeight="1">
      <c r="A26" s="40">
        <v>1</v>
      </c>
      <c r="B26" s="49" t="s">
        <v>23</v>
      </c>
      <c r="C26" s="50" t="s">
        <v>10</v>
      </c>
      <c r="D26" s="43" t="s">
        <v>26</v>
      </c>
      <c r="E26" s="43" t="s">
        <v>8</v>
      </c>
      <c r="F26" s="43" t="s">
        <v>9</v>
      </c>
      <c r="G26" s="43">
        <v>120</v>
      </c>
      <c r="H26" s="43">
        <v>93</v>
      </c>
      <c r="I26" s="45">
        <f>H26/G26*100</f>
        <v>77.5</v>
      </c>
      <c r="J26" s="43" t="s">
        <v>70</v>
      </c>
      <c r="K26" s="45">
        <v>94</v>
      </c>
      <c r="L26" s="43" t="s">
        <v>70</v>
      </c>
    </row>
    <row r="27" spans="1:12" s="47" customFormat="1" ht="41.25" customHeight="1">
      <c r="A27" s="40">
        <v>2</v>
      </c>
      <c r="B27" s="49" t="s">
        <v>24</v>
      </c>
      <c r="C27" s="50" t="s">
        <v>10</v>
      </c>
      <c r="D27" s="43" t="s">
        <v>25</v>
      </c>
      <c r="E27" s="43" t="s">
        <v>8</v>
      </c>
      <c r="F27" s="43" t="s">
        <v>9</v>
      </c>
      <c r="G27" s="43">
        <v>200</v>
      </c>
      <c r="H27" s="43">
        <v>239</v>
      </c>
      <c r="I27" s="45">
        <f>H27/G27*100</f>
        <v>119.5</v>
      </c>
      <c r="J27" s="43" t="s">
        <v>3</v>
      </c>
      <c r="K27" s="45">
        <v>102</v>
      </c>
      <c r="L27" s="43" t="s">
        <v>3</v>
      </c>
    </row>
    <row r="28" spans="1:12" s="47" customFormat="1" ht="28.5" customHeight="1">
      <c r="A28" s="40">
        <v>3</v>
      </c>
      <c r="B28" s="49" t="s">
        <v>27</v>
      </c>
      <c r="C28" s="42" t="s">
        <v>16</v>
      </c>
      <c r="D28" s="43" t="s">
        <v>26</v>
      </c>
      <c r="E28" s="43" t="s">
        <v>8</v>
      </c>
      <c r="F28" s="43" t="s">
        <v>9</v>
      </c>
      <c r="G28" s="43">
        <v>120</v>
      </c>
      <c r="H28" s="43">
        <v>93</v>
      </c>
      <c r="I28" s="45">
        <f>H28/G28*100</f>
        <v>77.5</v>
      </c>
      <c r="J28" s="43" t="s">
        <v>2</v>
      </c>
      <c r="K28" s="45">
        <v>96</v>
      </c>
      <c r="L28" s="43" t="s">
        <v>70</v>
      </c>
    </row>
    <row r="29" spans="1:12" s="47" customFormat="1" ht="29.25" customHeight="1">
      <c r="A29" s="51">
        <v>4</v>
      </c>
      <c r="B29" s="49" t="s">
        <v>28</v>
      </c>
      <c r="C29" s="42" t="s">
        <v>16</v>
      </c>
      <c r="D29" s="43" t="s">
        <v>25</v>
      </c>
      <c r="E29" s="43" t="s">
        <v>8</v>
      </c>
      <c r="F29" s="43" t="s">
        <v>9</v>
      </c>
      <c r="G29" s="43">
        <v>200</v>
      </c>
      <c r="H29" s="43">
        <v>239</v>
      </c>
      <c r="I29" s="45">
        <f>H29/G29*100</f>
        <v>119.5</v>
      </c>
      <c r="J29" s="43" t="s">
        <v>3</v>
      </c>
      <c r="K29" s="45">
        <v>100</v>
      </c>
      <c r="L29" s="43" t="s">
        <v>3</v>
      </c>
    </row>
    <row r="30" spans="1:12" s="3" customFormat="1" ht="18" customHeight="1">
      <c r="A30" s="102" t="s">
        <v>19</v>
      </c>
      <c r="B30" s="103"/>
      <c r="C30" s="103"/>
      <c r="D30" s="103"/>
      <c r="E30" s="104"/>
      <c r="F30" s="99">
        <f>(I26+I27+I28+I29)/4</f>
        <v>98.5</v>
      </c>
      <c r="G30" s="100"/>
      <c r="H30" s="100"/>
      <c r="I30" s="101"/>
      <c r="J30" s="68"/>
      <c r="K30" s="45">
        <f>(K26+K27+K28+K29)/4</f>
        <v>98</v>
      </c>
      <c r="L30" s="66"/>
    </row>
    <row r="31" spans="1:12" s="3" customFormat="1" ht="24.75" customHeight="1">
      <c r="A31" s="102" t="s">
        <v>11</v>
      </c>
      <c r="B31" s="103"/>
      <c r="C31" s="103"/>
      <c r="D31" s="103"/>
      <c r="E31" s="104"/>
      <c r="F31" s="99">
        <f>2/4*100</f>
        <v>50</v>
      </c>
      <c r="G31" s="100"/>
      <c r="H31" s="100"/>
      <c r="I31" s="101"/>
      <c r="J31" s="66"/>
      <c r="K31" s="45">
        <f>2/4*100</f>
        <v>50</v>
      </c>
      <c r="L31" s="66"/>
    </row>
    <row r="32" spans="1:12" s="59" customFormat="1" ht="16.5" customHeight="1">
      <c r="A32" s="56" t="s">
        <v>49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</row>
    <row r="33" spans="1:12" s="3" customFormat="1" ht="14.25" customHeight="1">
      <c r="A33" s="92" t="s">
        <v>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12"/>
    </row>
    <row r="34" spans="1:12" s="47" customFormat="1" ht="36.75" customHeight="1">
      <c r="A34" s="40">
        <v>1</v>
      </c>
      <c r="B34" s="49" t="s">
        <v>23</v>
      </c>
      <c r="C34" s="50" t="s">
        <v>10</v>
      </c>
      <c r="D34" s="43" t="s">
        <v>26</v>
      </c>
      <c r="E34" s="43" t="s">
        <v>8</v>
      </c>
      <c r="F34" s="43" t="s">
        <v>9</v>
      </c>
      <c r="G34" s="43">
        <v>30</v>
      </c>
      <c r="H34" s="43">
        <v>22</v>
      </c>
      <c r="I34" s="45">
        <f>H34/G34*100</f>
        <v>73.33333333333333</v>
      </c>
      <c r="J34" s="43" t="s">
        <v>2</v>
      </c>
      <c r="K34" s="45">
        <v>88</v>
      </c>
      <c r="L34" s="43" t="s">
        <v>2</v>
      </c>
    </row>
    <row r="35" spans="1:12" s="47" customFormat="1" ht="36.75" customHeight="1">
      <c r="A35" s="40">
        <v>2</v>
      </c>
      <c r="B35" s="49" t="s">
        <v>24</v>
      </c>
      <c r="C35" s="50" t="s">
        <v>10</v>
      </c>
      <c r="D35" s="43" t="s">
        <v>25</v>
      </c>
      <c r="E35" s="43" t="s">
        <v>8</v>
      </c>
      <c r="F35" s="43" t="s">
        <v>9</v>
      </c>
      <c r="G35" s="43">
        <v>158</v>
      </c>
      <c r="H35" s="43">
        <v>143</v>
      </c>
      <c r="I35" s="45">
        <f>H35/G35*100</f>
        <v>90.50632911392405</v>
      </c>
      <c r="J35" s="43" t="s">
        <v>3</v>
      </c>
      <c r="K35" s="45">
        <v>97</v>
      </c>
      <c r="L35" s="43" t="s">
        <v>2</v>
      </c>
    </row>
    <row r="36" spans="1:12" s="47" customFormat="1" ht="27.75" customHeight="1">
      <c r="A36" s="40">
        <v>3</v>
      </c>
      <c r="B36" s="49" t="s">
        <v>27</v>
      </c>
      <c r="C36" s="42" t="s">
        <v>16</v>
      </c>
      <c r="D36" s="43" t="s">
        <v>26</v>
      </c>
      <c r="E36" s="43" t="s">
        <v>8</v>
      </c>
      <c r="F36" s="43" t="s">
        <v>9</v>
      </c>
      <c r="G36" s="43">
        <v>30</v>
      </c>
      <c r="H36" s="43">
        <v>22</v>
      </c>
      <c r="I36" s="45">
        <f>H36/G36*100</f>
        <v>73.33333333333333</v>
      </c>
      <c r="J36" s="43" t="s">
        <v>2</v>
      </c>
      <c r="K36" s="45">
        <v>100</v>
      </c>
      <c r="L36" s="43" t="s">
        <v>1</v>
      </c>
    </row>
    <row r="37" spans="1:12" s="47" customFormat="1" ht="30.75" customHeight="1">
      <c r="A37" s="51">
        <v>4</v>
      </c>
      <c r="B37" s="49" t="s">
        <v>28</v>
      </c>
      <c r="C37" s="42" t="s">
        <v>16</v>
      </c>
      <c r="D37" s="43" t="s">
        <v>25</v>
      </c>
      <c r="E37" s="43" t="s">
        <v>8</v>
      </c>
      <c r="F37" s="43" t="s">
        <v>9</v>
      </c>
      <c r="G37" s="43">
        <v>158</v>
      </c>
      <c r="H37" s="43">
        <v>143</v>
      </c>
      <c r="I37" s="45">
        <f>H37/G37*100</f>
        <v>90.50632911392405</v>
      </c>
      <c r="J37" s="43" t="s">
        <v>3</v>
      </c>
      <c r="K37" s="45">
        <v>100</v>
      </c>
      <c r="L37" s="43" t="s">
        <v>3</v>
      </c>
    </row>
    <row r="38" spans="1:12" s="4" customFormat="1" ht="19.5" customHeight="1">
      <c r="A38" s="102" t="s">
        <v>19</v>
      </c>
      <c r="B38" s="103"/>
      <c r="C38" s="103"/>
      <c r="D38" s="103"/>
      <c r="E38" s="104"/>
      <c r="F38" s="99">
        <f>(I34+I35+I36+I37)/4</f>
        <v>81.91983122362869</v>
      </c>
      <c r="G38" s="100"/>
      <c r="H38" s="100"/>
      <c r="I38" s="101"/>
      <c r="J38" s="69"/>
      <c r="K38" s="45">
        <f>(K34+K35+K36+K37)/4</f>
        <v>96.25</v>
      </c>
      <c r="L38" s="66"/>
    </row>
    <row r="39" spans="1:12" s="3" customFormat="1" ht="25.5" customHeight="1">
      <c r="A39" s="102" t="s">
        <v>11</v>
      </c>
      <c r="B39" s="103"/>
      <c r="C39" s="103"/>
      <c r="D39" s="103"/>
      <c r="E39" s="104"/>
      <c r="F39" s="99">
        <f>2/4*100</f>
        <v>50</v>
      </c>
      <c r="G39" s="100"/>
      <c r="H39" s="100"/>
      <c r="I39" s="101"/>
      <c r="J39" s="66"/>
      <c r="K39" s="45">
        <f>2/4*100</f>
        <v>50</v>
      </c>
      <c r="L39" s="66"/>
    </row>
    <row r="40" spans="1:12" s="59" customFormat="1" ht="16.5" customHeight="1">
      <c r="A40" s="56" t="s">
        <v>50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s="3" customFormat="1" ht="15" customHeight="1">
      <c r="A41" s="92" t="s">
        <v>4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12"/>
    </row>
    <row r="42" spans="1:12" s="47" customFormat="1" ht="40.5" customHeight="1">
      <c r="A42" s="51">
        <v>1</v>
      </c>
      <c r="B42" s="49" t="s">
        <v>29</v>
      </c>
      <c r="C42" s="50" t="s">
        <v>10</v>
      </c>
      <c r="D42" s="43" t="s">
        <v>25</v>
      </c>
      <c r="E42" s="43" t="s">
        <v>8</v>
      </c>
      <c r="F42" s="43" t="s">
        <v>9</v>
      </c>
      <c r="G42" s="43">
        <v>13</v>
      </c>
      <c r="H42" s="43">
        <v>16</v>
      </c>
      <c r="I42" s="45">
        <f>H42/G42*100</f>
        <v>123.07692307692308</v>
      </c>
      <c r="J42" s="43" t="s">
        <v>1</v>
      </c>
      <c r="K42" s="45">
        <v>103</v>
      </c>
      <c r="L42" s="43" t="s">
        <v>3</v>
      </c>
    </row>
    <row r="43" spans="1:12" s="47" customFormat="1" ht="43.5" customHeight="1">
      <c r="A43" s="51">
        <v>2</v>
      </c>
      <c r="B43" s="49" t="s">
        <v>30</v>
      </c>
      <c r="C43" s="42" t="s">
        <v>12</v>
      </c>
      <c r="D43" s="43"/>
      <c r="E43" s="43" t="s">
        <v>8</v>
      </c>
      <c r="F43" s="43" t="s">
        <v>9</v>
      </c>
      <c r="G43" s="43">
        <v>13</v>
      </c>
      <c r="H43" s="43">
        <v>12</v>
      </c>
      <c r="I43" s="45">
        <f>H43/G43*100</f>
        <v>92.3076923076923</v>
      </c>
      <c r="J43" s="43" t="s">
        <v>3</v>
      </c>
      <c r="K43" s="45">
        <v>100</v>
      </c>
      <c r="L43" s="43" t="s">
        <v>3</v>
      </c>
    </row>
    <row r="44" spans="1:12" s="47" customFormat="1" ht="34.5" customHeight="1">
      <c r="A44" s="51">
        <v>3</v>
      </c>
      <c r="B44" s="49" t="s">
        <v>28</v>
      </c>
      <c r="C44" s="42" t="s">
        <v>16</v>
      </c>
      <c r="D44" s="43" t="s">
        <v>25</v>
      </c>
      <c r="E44" s="43" t="s">
        <v>8</v>
      </c>
      <c r="F44" s="43" t="s">
        <v>9</v>
      </c>
      <c r="G44" s="43">
        <v>13</v>
      </c>
      <c r="H44" s="43">
        <v>16</v>
      </c>
      <c r="I44" s="45">
        <f>H44/G44*100</f>
        <v>123.07692307692308</v>
      </c>
      <c r="J44" s="43" t="s">
        <v>3</v>
      </c>
      <c r="K44" s="45">
        <v>97</v>
      </c>
      <c r="L44" s="43" t="s">
        <v>2</v>
      </c>
    </row>
    <row r="45" spans="1:12" s="47" customFormat="1" ht="35.25" customHeight="1">
      <c r="A45" s="51">
        <v>4</v>
      </c>
      <c r="B45" s="49" t="s">
        <v>31</v>
      </c>
      <c r="C45" s="42" t="s">
        <v>22</v>
      </c>
      <c r="D45" s="43"/>
      <c r="E45" s="43" t="s">
        <v>8</v>
      </c>
      <c r="F45" s="43" t="s">
        <v>9</v>
      </c>
      <c r="G45" s="44">
        <v>13</v>
      </c>
      <c r="H45" s="44">
        <v>12</v>
      </c>
      <c r="I45" s="45">
        <f>H45/G45*100</f>
        <v>92.3076923076923</v>
      </c>
      <c r="J45" s="43" t="s">
        <v>3</v>
      </c>
      <c r="K45" s="46">
        <v>105.26</v>
      </c>
      <c r="L45" s="43" t="s">
        <v>1</v>
      </c>
    </row>
    <row r="46" spans="1:12" s="47" customFormat="1" ht="38.25" customHeight="1">
      <c r="A46" s="51">
        <v>5</v>
      </c>
      <c r="B46" s="49" t="s">
        <v>32</v>
      </c>
      <c r="C46" s="42" t="s">
        <v>15</v>
      </c>
      <c r="D46" s="43"/>
      <c r="E46" s="43" t="s">
        <v>8</v>
      </c>
      <c r="F46" s="43" t="s">
        <v>9</v>
      </c>
      <c r="G46" s="44">
        <v>30</v>
      </c>
      <c r="H46" s="44">
        <v>0</v>
      </c>
      <c r="I46" s="45">
        <v>0</v>
      </c>
      <c r="J46" s="43"/>
      <c r="K46" s="46">
        <v>0</v>
      </c>
      <c r="L46" s="43"/>
    </row>
    <row r="47" spans="1:12" s="3" customFormat="1" ht="18.75" customHeight="1">
      <c r="A47" s="102" t="s">
        <v>19</v>
      </c>
      <c r="B47" s="103"/>
      <c r="C47" s="103"/>
      <c r="D47" s="103"/>
      <c r="E47" s="104"/>
      <c r="F47" s="99">
        <f>(I42+I43+I44+I45+I46)/4</f>
        <v>107.6923076923077</v>
      </c>
      <c r="G47" s="100"/>
      <c r="H47" s="100"/>
      <c r="I47" s="101"/>
      <c r="J47" s="68"/>
      <c r="K47" s="45">
        <f>(K42+K43+K44+K45+K46)/4</f>
        <v>101.315</v>
      </c>
      <c r="L47" s="66"/>
    </row>
    <row r="48" spans="1:12" s="3" customFormat="1" ht="24.75" customHeight="1">
      <c r="A48" s="93" t="s">
        <v>11</v>
      </c>
      <c r="B48" s="94"/>
      <c r="C48" s="94"/>
      <c r="D48" s="94"/>
      <c r="E48" s="95"/>
      <c r="F48" s="105">
        <f>4/4*100</f>
        <v>100</v>
      </c>
      <c r="G48" s="106"/>
      <c r="H48" s="106"/>
      <c r="I48" s="107"/>
      <c r="J48" s="13"/>
      <c r="K48" s="29">
        <f>3/4*100</f>
        <v>75</v>
      </c>
      <c r="L48" s="13"/>
    </row>
    <row r="49" spans="1:12" s="59" customFormat="1" ht="16.5" customHeight="1">
      <c r="A49" s="56" t="s">
        <v>51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8"/>
    </row>
    <row r="50" spans="1:12" s="3" customFormat="1" ht="14.25" customHeight="1">
      <c r="A50" s="92" t="s">
        <v>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12"/>
    </row>
    <row r="51" spans="1:12" s="47" customFormat="1" ht="41.25" customHeight="1">
      <c r="A51" s="40">
        <v>1</v>
      </c>
      <c r="B51" s="49" t="s">
        <v>23</v>
      </c>
      <c r="C51" s="50" t="s">
        <v>10</v>
      </c>
      <c r="D51" s="43" t="s">
        <v>26</v>
      </c>
      <c r="E51" s="43" t="s">
        <v>8</v>
      </c>
      <c r="F51" s="43" t="s">
        <v>9</v>
      </c>
      <c r="G51" s="43">
        <v>13</v>
      </c>
      <c r="H51" s="43">
        <v>9</v>
      </c>
      <c r="I51" s="45">
        <f aca="true" t="shared" si="0" ref="I51:I59">H51/G51*100</f>
        <v>69.23076923076923</v>
      </c>
      <c r="J51" s="43" t="s">
        <v>2</v>
      </c>
      <c r="K51" s="45">
        <v>99</v>
      </c>
      <c r="L51" s="43" t="s">
        <v>2</v>
      </c>
    </row>
    <row r="52" spans="1:12" s="47" customFormat="1" ht="41.25" customHeight="1">
      <c r="A52" s="52">
        <v>2</v>
      </c>
      <c r="B52" s="49" t="s">
        <v>24</v>
      </c>
      <c r="C52" s="50" t="s">
        <v>10</v>
      </c>
      <c r="D52" s="43" t="s">
        <v>25</v>
      </c>
      <c r="E52" s="43" t="s">
        <v>8</v>
      </c>
      <c r="F52" s="43" t="s">
        <v>9</v>
      </c>
      <c r="G52" s="43">
        <v>54</v>
      </c>
      <c r="H52" s="43">
        <v>54</v>
      </c>
      <c r="I52" s="45">
        <f t="shared" si="0"/>
        <v>100</v>
      </c>
      <c r="J52" s="43" t="s">
        <v>3</v>
      </c>
      <c r="K52" s="45">
        <v>92</v>
      </c>
      <c r="L52" s="43" t="s">
        <v>2</v>
      </c>
    </row>
    <row r="53" spans="1:12" s="47" customFormat="1" ht="41.25" customHeight="1">
      <c r="A53" s="52">
        <v>3</v>
      </c>
      <c r="B53" s="49" t="s">
        <v>30</v>
      </c>
      <c r="C53" s="42" t="s">
        <v>12</v>
      </c>
      <c r="D53" s="43"/>
      <c r="E53" s="43" t="s">
        <v>8</v>
      </c>
      <c r="F53" s="43" t="s">
        <v>9</v>
      </c>
      <c r="G53" s="43">
        <v>67</v>
      </c>
      <c r="H53" s="43">
        <v>66</v>
      </c>
      <c r="I53" s="45">
        <f t="shared" si="0"/>
        <v>98.50746268656717</v>
      </c>
      <c r="J53" s="43" t="s">
        <v>3</v>
      </c>
      <c r="K53" s="45">
        <v>87</v>
      </c>
      <c r="L53" s="43" t="s">
        <v>2</v>
      </c>
    </row>
    <row r="54" spans="1:12" s="47" customFormat="1" ht="43.5" customHeight="1">
      <c r="A54" s="40">
        <v>4</v>
      </c>
      <c r="B54" s="41" t="s">
        <v>33</v>
      </c>
      <c r="C54" s="42" t="s">
        <v>17</v>
      </c>
      <c r="D54" s="43"/>
      <c r="E54" s="43" t="s">
        <v>8</v>
      </c>
      <c r="F54" s="43" t="s">
        <v>9</v>
      </c>
      <c r="G54" s="43">
        <v>85</v>
      </c>
      <c r="H54" s="43">
        <v>85</v>
      </c>
      <c r="I54" s="45">
        <f t="shared" si="0"/>
        <v>100</v>
      </c>
      <c r="J54" s="43" t="s">
        <v>3</v>
      </c>
      <c r="K54" s="45">
        <v>100</v>
      </c>
      <c r="L54" s="43" t="s">
        <v>3</v>
      </c>
    </row>
    <row r="55" spans="1:12" s="47" customFormat="1" ht="43.5" customHeight="1">
      <c r="A55" s="52">
        <v>5</v>
      </c>
      <c r="B55" s="41" t="s">
        <v>42</v>
      </c>
      <c r="C55" s="42" t="s">
        <v>18</v>
      </c>
      <c r="D55" s="43"/>
      <c r="E55" s="43" t="s">
        <v>8</v>
      </c>
      <c r="F55" s="43" t="s">
        <v>9</v>
      </c>
      <c r="G55" s="43">
        <v>5</v>
      </c>
      <c r="H55" s="43">
        <v>3</v>
      </c>
      <c r="I55" s="45">
        <f t="shared" si="0"/>
        <v>60</v>
      </c>
      <c r="J55" s="43" t="s">
        <v>71</v>
      </c>
      <c r="K55" s="45">
        <v>100</v>
      </c>
      <c r="L55" s="43" t="s">
        <v>3</v>
      </c>
    </row>
    <row r="56" spans="1:12" s="47" customFormat="1" ht="40.5" customHeight="1">
      <c r="A56" s="52">
        <v>6</v>
      </c>
      <c r="B56" s="49" t="s">
        <v>27</v>
      </c>
      <c r="C56" s="42" t="s">
        <v>16</v>
      </c>
      <c r="D56" s="43" t="s">
        <v>26</v>
      </c>
      <c r="E56" s="43" t="s">
        <v>8</v>
      </c>
      <c r="F56" s="43" t="s">
        <v>9</v>
      </c>
      <c r="G56" s="43">
        <v>13</v>
      </c>
      <c r="H56" s="43">
        <v>9</v>
      </c>
      <c r="I56" s="45">
        <f>H56/G56*100</f>
        <v>69.23076923076923</v>
      </c>
      <c r="J56" s="43" t="s">
        <v>2</v>
      </c>
      <c r="K56" s="45">
        <v>99</v>
      </c>
      <c r="L56" s="43" t="s">
        <v>2</v>
      </c>
    </row>
    <row r="57" spans="1:12" s="47" customFormat="1" ht="41.25" customHeight="1">
      <c r="A57" s="40">
        <v>7</v>
      </c>
      <c r="B57" s="49" t="s">
        <v>28</v>
      </c>
      <c r="C57" s="42" t="s">
        <v>16</v>
      </c>
      <c r="D57" s="43" t="s">
        <v>25</v>
      </c>
      <c r="E57" s="43" t="s">
        <v>8</v>
      </c>
      <c r="F57" s="43" t="s">
        <v>9</v>
      </c>
      <c r="G57" s="43">
        <v>54</v>
      </c>
      <c r="H57" s="43">
        <v>54</v>
      </c>
      <c r="I57" s="45">
        <f>H57/G57*100</f>
        <v>100</v>
      </c>
      <c r="J57" s="43" t="s">
        <v>3</v>
      </c>
      <c r="K57" s="46">
        <v>94</v>
      </c>
      <c r="L57" s="43" t="s">
        <v>1</v>
      </c>
    </row>
    <row r="58" spans="1:12" s="47" customFormat="1" ht="39" customHeight="1">
      <c r="A58" s="52">
        <v>8</v>
      </c>
      <c r="B58" s="41" t="s">
        <v>35</v>
      </c>
      <c r="C58" s="42" t="s">
        <v>14</v>
      </c>
      <c r="D58" s="43"/>
      <c r="E58" s="43" t="s">
        <v>8</v>
      </c>
      <c r="F58" s="43" t="s">
        <v>9</v>
      </c>
      <c r="G58" s="44">
        <v>5</v>
      </c>
      <c r="H58" s="44">
        <v>6</v>
      </c>
      <c r="I58" s="45">
        <f t="shared" si="0"/>
        <v>120</v>
      </c>
      <c r="J58" s="43" t="s">
        <v>3</v>
      </c>
      <c r="K58" s="46">
        <v>111</v>
      </c>
      <c r="L58" s="43" t="s">
        <v>1</v>
      </c>
    </row>
    <row r="59" spans="1:12" s="47" customFormat="1" ht="39" customHeight="1">
      <c r="A59" s="52">
        <v>9</v>
      </c>
      <c r="B59" s="41" t="s">
        <v>36</v>
      </c>
      <c r="C59" s="42" t="s">
        <v>14</v>
      </c>
      <c r="D59" s="43"/>
      <c r="E59" s="43" t="s">
        <v>8</v>
      </c>
      <c r="F59" s="43" t="s">
        <v>9</v>
      </c>
      <c r="G59" s="44">
        <v>11</v>
      </c>
      <c r="H59" s="44">
        <v>11</v>
      </c>
      <c r="I59" s="45">
        <f t="shared" si="0"/>
        <v>100</v>
      </c>
      <c r="J59" s="43" t="s">
        <v>1</v>
      </c>
      <c r="K59" s="46">
        <v>133</v>
      </c>
      <c r="L59" s="43" t="s">
        <v>1</v>
      </c>
    </row>
    <row r="60" spans="1:12" s="47" customFormat="1" ht="39" customHeight="1">
      <c r="A60" s="40">
        <v>10</v>
      </c>
      <c r="B60" s="41" t="s">
        <v>37</v>
      </c>
      <c r="C60" s="42" t="s">
        <v>14</v>
      </c>
      <c r="D60" s="43"/>
      <c r="E60" s="43" t="s">
        <v>8</v>
      </c>
      <c r="F60" s="43" t="s">
        <v>9</v>
      </c>
      <c r="G60" s="44">
        <v>1</v>
      </c>
      <c r="H60" s="44">
        <v>0</v>
      </c>
      <c r="I60" s="45">
        <v>0</v>
      </c>
      <c r="J60" s="43"/>
      <c r="K60" s="46">
        <v>0</v>
      </c>
      <c r="L60" s="43"/>
    </row>
    <row r="61" spans="1:12" s="47" customFormat="1" ht="39" customHeight="1">
      <c r="A61" s="52">
        <v>11</v>
      </c>
      <c r="B61" s="41" t="s">
        <v>31</v>
      </c>
      <c r="C61" s="42" t="s">
        <v>22</v>
      </c>
      <c r="D61" s="43"/>
      <c r="E61" s="43" t="s">
        <v>8</v>
      </c>
      <c r="F61" s="43" t="s">
        <v>9</v>
      </c>
      <c r="G61" s="43">
        <v>67</v>
      </c>
      <c r="H61" s="43">
        <v>66</v>
      </c>
      <c r="I61" s="45">
        <f>H61/G61*100</f>
        <v>98.50746268656717</v>
      </c>
      <c r="J61" s="43" t="s">
        <v>3</v>
      </c>
      <c r="K61" s="46">
        <v>100</v>
      </c>
      <c r="L61" s="43" t="s">
        <v>1</v>
      </c>
    </row>
    <row r="62" spans="1:12" s="47" customFormat="1" ht="39" customHeight="1">
      <c r="A62" s="52">
        <v>12</v>
      </c>
      <c r="B62" s="41" t="s">
        <v>38</v>
      </c>
      <c r="C62" s="42" t="s">
        <v>22</v>
      </c>
      <c r="D62" s="43"/>
      <c r="E62" s="43" t="s">
        <v>8</v>
      </c>
      <c r="F62" s="43" t="s">
        <v>9</v>
      </c>
      <c r="G62" s="43">
        <v>85</v>
      </c>
      <c r="H62" s="43">
        <v>85</v>
      </c>
      <c r="I62" s="45">
        <f>H62/G62*100</f>
        <v>100</v>
      </c>
      <c r="J62" s="43" t="s">
        <v>3</v>
      </c>
      <c r="K62" s="46">
        <v>104</v>
      </c>
      <c r="L62" s="43" t="s">
        <v>1</v>
      </c>
    </row>
    <row r="63" spans="1:12" s="47" customFormat="1" ht="39" customHeight="1">
      <c r="A63" s="40">
        <v>13</v>
      </c>
      <c r="B63" s="41" t="s">
        <v>39</v>
      </c>
      <c r="C63" s="42" t="s">
        <v>22</v>
      </c>
      <c r="D63" s="43"/>
      <c r="E63" s="43" t="s">
        <v>8</v>
      </c>
      <c r="F63" s="43" t="s">
        <v>9</v>
      </c>
      <c r="G63" s="43">
        <v>5</v>
      </c>
      <c r="H63" s="43">
        <v>3</v>
      </c>
      <c r="I63" s="45">
        <f>H63/G63*100</f>
        <v>60</v>
      </c>
      <c r="J63" s="43" t="s">
        <v>71</v>
      </c>
      <c r="K63" s="46">
        <v>100</v>
      </c>
      <c r="L63" s="43" t="s">
        <v>1</v>
      </c>
    </row>
    <row r="64" spans="1:12" s="47" customFormat="1" ht="30.75" customHeight="1">
      <c r="A64" s="52">
        <v>14</v>
      </c>
      <c r="B64" s="41" t="s">
        <v>32</v>
      </c>
      <c r="C64" s="42" t="s">
        <v>15</v>
      </c>
      <c r="D64" s="43"/>
      <c r="E64" s="43" t="s">
        <v>8</v>
      </c>
      <c r="F64" s="43" t="s">
        <v>9</v>
      </c>
      <c r="G64" s="44">
        <v>60</v>
      </c>
      <c r="H64" s="44">
        <v>0</v>
      </c>
      <c r="I64" s="45">
        <v>0</v>
      </c>
      <c r="J64" s="43"/>
      <c r="K64" s="46">
        <v>0</v>
      </c>
      <c r="L64" s="43"/>
    </row>
    <row r="65" spans="1:12" s="3" customFormat="1" ht="18" customHeight="1">
      <c r="A65" s="102" t="s">
        <v>19</v>
      </c>
      <c r="B65" s="103"/>
      <c r="C65" s="103"/>
      <c r="D65" s="103"/>
      <c r="E65" s="104"/>
      <c r="F65" s="99">
        <f>SUM(I51:I64)/13</f>
        <v>82.7289587565133</v>
      </c>
      <c r="G65" s="100"/>
      <c r="H65" s="100"/>
      <c r="I65" s="101"/>
      <c r="J65" s="68"/>
      <c r="K65" s="45">
        <f>SUM(K51:K64)/13</f>
        <v>93.76923076923077</v>
      </c>
      <c r="L65" s="66"/>
    </row>
    <row r="66" spans="1:12" s="3" customFormat="1" ht="24.75" customHeight="1">
      <c r="A66" s="102" t="s">
        <v>11</v>
      </c>
      <c r="B66" s="103"/>
      <c r="C66" s="103"/>
      <c r="D66" s="103"/>
      <c r="E66" s="104"/>
      <c r="F66" s="99">
        <f>8/13*100</f>
        <v>61.53846153846154</v>
      </c>
      <c r="G66" s="100"/>
      <c r="H66" s="100"/>
      <c r="I66" s="101"/>
      <c r="J66" s="66"/>
      <c r="K66" s="45">
        <f>8/13*100</f>
        <v>61.53846153846154</v>
      </c>
      <c r="L66" s="66"/>
    </row>
    <row r="67" spans="1:12" s="59" customFormat="1" ht="16.5" customHeight="1">
      <c r="A67" s="56" t="s">
        <v>52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</row>
    <row r="68" spans="1:12" s="3" customFormat="1" ht="15" customHeight="1">
      <c r="A68" s="92" t="s">
        <v>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12"/>
    </row>
    <row r="69" spans="1:12" s="47" customFormat="1" ht="44.25" customHeight="1">
      <c r="A69" s="51">
        <v>1</v>
      </c>
      <c r="B69" s="49" t="s">
        <v>30</v>
      </c>
      <c r="C69" s="42" t="s">
        <v>12</v>
      </c>
      <c r="D69" s="43"/>
      <c r="E69" s="43" t="s">
        <v>8</v>
      </c>
      <c r="F69" s="43" t="s">
        <v>9</v>
      </c>
      <c r="G69" s="43">
        <v>251</v>
      </c>
      <c r="H69" s="43">
        <v>246</v>
      </c>
      <c r="I69" s="45">
        <f aca="true" t="shared" si="1" ref="I69:I74">H69/G69*100</f>
        <v>98.00796812749005</v>
      </c>
      <c r="J69" s="43" t="s">
        <v>3</v>
      </c>
      <c r="K69" s="45">
        <v>95</v>
      </c>
      <c r="L69" s="43" t="s">
        <v>71</v>
      </c>
    </row>
    <row r="70" spans="1:12" s="47" customFormat="1" ht="42.75" customHeight="1">
      <c r="A70" s="51">
        <v>2</v>
      </c>
      <c r="B70" s="49" t="s">
        <v>33</v>
      </c>
      <c r="C70" s="42" t="s">
        <v>17</v>
      </c>
      <c r="D70" s="43"/>
      <c r="E70" s="43" t="s">
        <v>8</v>
      </c>
      <c r="F70" s="43" t="s">
        <v>9</v>
      </c>
      <c r="G70" s="43">
        <v>350</v>
      </c>
      <c r="H70" s="43">
        <v>354</v>
      </c>
      <c r="I70" s="45">
        <f t="shared" si="1"/>
        <v>101.14285714285714</v>
      </c>
      <c r="J70" s="43" t="s">
        <v>3</v>
      </c>
      <c r="K70" s="45">
        <v>100</v>
      </c>
      <c r="L70" s="43" t="s">
        <v>3</v>
      </c>
    </row>
    <row r="71" spans="1:12" s="47" customFormat="1" ht="43.5" customHeight="1">
      <c r="A71" s="51">
        <v>3</v>
      </c>
      <c r="B71" s="49" t="s">
        <v>34</v>
      </c>
      <c r="C71" s="42" t="s">
        <v>18</v>
      </c>
      <c r="D71" s="43"/>
      <c r="E71" s="43" t="s">
        <v>8</v>
      </c>
      <c r="F71" s="43" t="s">
        <v>9</v>
      </c>
      <c r="G71" s="43">
        <v>34</v>
      </c>
      <c r="H71" s="43">
        <v>31</v>
      </c>
      <c r="I71" s="45">
        <f t="shared" si="1"/>
        <v>91.17647058823529</v>
      </c>
      <c r="J71" s="43" t="s">
        <v>3</v>
      </c>
      <c r="K71" s="45">
        <v>100</v>
      </c>
      <c r="L71" s="43" t="s">
        <v>1</v>
      </c>
    </row>
    <row r="72" spans="1:12" s="47" customFormat="1" ht="40.5" customHeight="1">
      <c r="A72" s="51">
        <v>4</v>
      </c>
      <c r="B72" s="49" t="s">
        <v>35</v>
      </c>
      <c r="C72" s="42" t="s">
        <v>14</v>
      </c>
      <c r="D72" s="43"/>
      <c r="E72" s="43" t="s">
        <v>8</v>
      </c>
      <c r="F72" s="43" t="s">
        <v>9</v>
      </c>
      <c r="G72" s="44">
        <v>106</v>
      </c>
      <c r="H72" s="44">
        <v>98</v>
      </c>
      <c r="I72" s="45">
        <f t="shared" si="1"/>
        <v>92.45283018867924</v>
      </c>
      <c r="J72" s="43" t="s">
        <v>1</v>
      </c>
      <c r="K72" s="46">
        <v>111</v>
      </c>
      <c r="L72" s="43" t="s">
        <v>3</v>
      </c>
    </row>
    <row r="73" spans="1:12" s="47" customFormat="1" ht="42" customHeight="1">
      <c r="A73" s="51">
        <v>5</v>
      </c>
      <c r="B73" s="49" t="s">
        <v>36</v>
      </c>
      <c r="C73" s="42" t="s">
        <v>14</v>
      </c>
      <c r="D73" s="43"/>
      <c r="E73" s="43" t="s">
        <v>8</v>
      </c>
      <c r="F73" s="43" t="s">
        <v>9</v>
      </c>
      <c r="G73" s="44">
        <v>174</v>
      </c>
      <c r="H73" s="44">
        <v>173</v>
      </c>
      <c r="I73" s="45">
        <f t="shared" si="1"/>
        <v>99.42528735632183</v>
      </c>
      <c r="J73" s="43" t="s">
        <v>1</v>
      </c>
      <c r="K73" s="46">
        <v>109</v>
      </c>
      <c r="L73" s="43" t="s">
        <v>1</v>
      </c>
    </row>
    <row r="74" spans="1:12" s="47" customFormat="1" ht="42" customHeight="1">
      <c r="A74" s="51">
        <v>6</v>
      </c>
      <c r="B74" s="49" t="s">
        <v>37</v>
      </c>
      <c r="C74" s="42" t="s">
        <v>14</v>
      </c>
      <c r="D74" s="43"/>
      <c r="E74" s="43" t="s">
        <v>8</v>
      </c>
      <c r="F74" s="43" t="s">
        <v>9</v>
      </c>
      <c r="G74" s="44">
        <v>7</v>
      </c>
      <c r="H74" s="44">
        <v>4</v>
      </c>
      <c r="I74" s="45">
        <f t="shared" si="1"/>
        <v>57.14285714285714</v>
      </c>
      <c r="J74" s="43" t="s">
        <v>2</v>
      </c>
      <c r="K74" s="46">
        <v>111</v>
      </c>
      <c r="L74" s="43" t="s">
        <v>1</v>
      </c>
    </row>
    <row r="75" spans="1:12" s="47" customFormat="1" ht="42" customHeight="1">
      <c r="A75" s="51">
        <v>7</v>
      </c>
      <c r="B75" s="49" t="s">
        <v>31</v>
      </c>
      <c r="C75" s="42" t="s">
        <v>22</v>
      </c>
      <c r="D75" s="43"/>
      <c r="E75" s="43" t="s">
        <v>8</v>
      </c>
      <c r="F75" s="43" t="s">
        <v>9</v>
      </c>
      <c r="G75" s="43">
        <v>251</v>
      </c>
      <c r="H75" s="43">
        <v>246</v>
      </c>
      <c r="I75" s="45">
        <f>H75/G75*100</f>
        <v>98.00796812749005</v>
      </c>
      <c r="J75" s="43" t="s">
        <v>3</v>
      </c>
      <c r="K75" s="46">
        <v>107</v>
      </c>
      <c r="L75" s="43" t="s">
        <v>1</v>
      </c>
    </row>
    <row r="76" spans="1:12" s="47" customFormat="1" ht="42" customHeight="1">
      <c r="A76" s="51">
        <v>8</v>
      </c>
      <c r="B76" s="49" t="s">
        <v>38</v>
      </c>
      <c r="C76" s="42" t="s">
        <v>22</v>
      </c>
      <c r="D76" s="43"/>
      <c r="E76" s="43" t="s">
        <v>8</v>
      </c>
      <c r="F76" s="43" t="s">
        <v>9</v>
      </c>
      <c r="G76" s="43">
        <v>350</v>
      </c>
      <c r="H76" s="43">
        <v>354</v>
      </c>
      <c r="I76" s="45">
        <f>H76/G76*100</f>
        <v>101.14285714285714</v>
      </c>
      <c r="J76" s="43" t="s">
        <v>3</v>
      </c>
      <c r="K76" s="46">
        <v>107</v>
      </c>
      <c r="L76" s="43" t="s">
        <v>1</v>
      </c>
    </row>
    <row r="77" spans="1:12" s="47" customFormat="1" ht="42" customHeight="1">
      <c r="A77" s="51">
        <v>9</v>
      </c>
      <c r="B77" s="49" t="s">
        <v>39</v>
      </c>
      <c r="C77" s="42" t="s">
        <v>22</v>
      </c>
      <c r="D77" s="43"/>
      <c r="E77" s="43" t="s">
        <v>8</v>
      </c>
      <c r="F77" s="43" t="s">
        <v>9</v>
      </c>
      <c r="G77" s="43">
        <v>34</v>
      </c>
      <c r="H77" s="43">
        <v>31</v>
      </c>
      <c r="I77" s="45">
        <f>H77/G77*100</f>
        <v>91.17647058823529</v>
      </c>
      <c r="J77" s="43" t="s">
        <v>3</v>
      </c>
      <c r="K77" s="46">
        <v>111</v>
      </c>
      <c r="L77" s="43" t="s">
        <v>1</v>
      </c>
    </row>
    <row r="78" spans="1:12" s="4" customFormat="1" ht="42" customHeight="1">
      <c r="A78" s="27">
        <v>10</v>
      </c>
      <c r="B78" s="26" t="s">
        <v>32</v>
      </c>
      <c r="C78" s="24" t="s">
        <v>15</v>
      </c>
      <c r="D78" s="25"/>
      <c r="E78" s="25" t="s">
        <v>8</v>
      </c>
      <c r="F78" s="25" t="s">
        <v>9</v>
      </c>
      <c r="G78" s="30">
        <v>185</v>
      </c>
      <c r="H78" s="30">
        <v>0</v>
      </c>
      <c r="I78" s="14">
        <v>0</v>
      </c>
      <c r="J78" s="25"/>
      <c r="K78" s="34">
        <v>0</v>
      </c>
      <c r="L78" s="25"/>
    </row>
    <row r="79" spans="1:12" s="3" customFormat="1" ht="19.5" customHeight="1">
      <c r="A79" s="93" t="s">
        <v>19</v>
      </c>
      <c r="B79" s="94"/>
      <c r="C79" s="94"/>
      <c r="D79" s="94"/>
      <c r="E79" s="95"/>
      <c r="F79" s="96">
        <f>(I69+I70+I71+I72+I73+I74+I75+I76+I77+I78)/9</f>
        <v>92.18617404500256</v>
      </c>
      <c r="G79" s="97"/>
      <c r="H79" s="97"/>
      <c r="I79" s="98"/>
      <c r="J79" s="15"/>
      <c r="K79" s="39">
        <f>(K69+K70+K71+K72+K73+K74+K75+K76+K77+K78)/9</f>
        <v>105.66666666666667</v>
      </c>
      <c r="L79" s="16"/>
    </row>
    <row r="80" spans="1:12" s="3" customFormat="1" ht="26.25" customHeight="1">
      <c r="A80" s="93" t="s">
        <v>11</v>
      </c>
      <c r="B80" s="94"/>
      <c r="C80" s="94"/>
      <c r="D80" s="94"/>
      <c r="E80" s="95"/>
      <c r="F80" s="99">
        <f>8/9*100</f>
        <v>88.88888888888889</v>
      </c>
      <c r="G80" s="100"/>
      <c r="H80" s="100"/>
      <c r="I80" s="101"/>
      <c r="J80" s="13"/>
      <c r="K80" s="14">
        <f>8/9*100</f>
        <v>88.88888888888889</v>
      </c>
      <c r="L80" s="16"/>
    </row>
    <row r="81" spans="1:12" s="59" customFormat="1" ht="16.5" customHeight="1">
      <c r="A81" s="56" t="s">
        <v>53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8"/>
    </row>
    <row r="82" spans="1:12" s="3" customFormat="1" ht="15" customHeight="1">
      <c r="A82" s="92" t="s">
        <v>4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12"/>
    </row>
    <row r="83" spans="1:12" s="47" customFormat="1" ht="41.25" customHeight="1">
      <c r="A83" s="48">
        <v>1</v>
      </c>
      <c r="B83" s="49" t="s">
        <v>30</v>
      </c>
      <c r="C83" s="42" t="s">
        <v>12</v>
      </c>
      <c r="D83" s="43"/>
      <c r="E83" s="43" t="s">
        <v>8</v>
      </c>
      <c r="F83" s="43" t="s">
        <v>9</v>
      </c>
      <c r="G83" s="43">
        <v>419</v>
      </c>
      <c r="H83" s="43">
        <v>426</v>
      </c>
      <c r="I83" s="45">
        <f>H83/G83*100</f>
        <v>101.67064439140812</v>
      </c>
      <c r="J83" s="43" t="s">
        <v>3</v>
      </c>
      <c r="K83" s="45">
        <v>100</v>
      </c>
      <c r="L83" s="43" t="s">
        <v>3</v>
      </c>
    </row>
    <row r="84" spans="1:12" s="47" customFormat="1" ht="42" customHeight="1">
      <c r="A84" s="48">
        <v>2</v>
      </c>
      <c r="B84" s="41" t="s">
        <v>33</v>
      </c>
      <c r="C84" s="42" t="s">
        <v>17</v>
      </c>
      <c r="D84" s="43"/>
      <c r="E84" s="43" t="s">
        <v>8</v>
      </c>
      <c r="F84" s="43" t="s">
        <v>9</v>
      </c>
      <c r="G84" s="43">
        <v>470</v>
      </c>
      <c r="H84" s="43">
        <v>483</v>
      </c>
      <c r="I84" s="45">
        <f>H84/G84*100</f>
        <v>102.76595744680851</v>
      </c>
      <c r="J84" s="43" t="s">
        <v>3</v>
      </c>
      <c r="K84" s="45">
        <v>100</v>
      </c>
      <c r="L84" s="43" t="s">
        <v>3</v>
      </c>
    </row>
    <row r="85" spans="1:12" s="47" customFormat="1" ht="42" customHeight="1">
      <c r="A85" s="48">
        <v>3</v>
      </c>
      <c r="B85" s="41" t="s">
        <v>34</v>
      </c>
      <c r="C85" s="42" t="s">
        <v>18</v>
      </c>
      <c r="D85" s="43"/>
      <c r="E85" s="43" t="s">
        <v>8</v>
      </c>
      <c r="F85" s="43" t="s">
        <v>9</v>
      </c>
      <c r="G85" s="43">
        <v>52</v>
      </c>
      <c r="H85" s="43">
        <v>54</v>
      </c>
      <c r="I85" s="45">
        <f>H85/G85*100</f>
        <v>103.84615384615385</v>
      </c>
      <c r="J85" s="43" t="s">
        <v>3</v>
      </c>
      <c r="K85" s="45">
        <v>104</v>
      </c>
      <c r="L85" s="43" t="s">
        <v>1</v>
      </c>
    </row>
    <row r="86" spans="1:12" s="47" customFormat="1" ht="28.5" customHeight="1">
      <c r="A86" s="48">
        <v>4</v>
      </c>
      <c r="B86" s="41" t="s">
        <v>35</v>
      </c>
      <c r="C86" s="42" t="s">
        <v>14</v>
      </c>
      <c r="D86" s="43"/>
      <c r="E86" s="43" t="s">
        <v>8</v>
      </c>
      <c r="F86" s="43" t="s">
        <v>9</v>
      </c>
      <c r="G86" s="44">
        <v>54</v>
      </c>
      <c r="H86" s="44">
        <v>58</v>
      </c>
      <c r="I86" s="45">
        <f>H86/G86*100</f>
        <v>107.40740740740742</v>
      </c>
      <c r="J86" s="43" t="s">
        <v>1</v>
      </c>
      <c r="K86" s="46">
        <v>112</v>
      </c>
      <c r="L86" s="43" t="s">
        <v>3</v>
      </c>
    </row>
    <row r="87" spans="1:12" s="47" customFormat="1" ht="28.5" customHeight="1">
      <c r="A87" s="48">
        <v>5</v>
      </c>
      <c r="B87" s="41" t="s">
        <v>36</v>
      </c>
      <c r="C87" s="42" t="s">
        <v>14</v>
      </c>
      <c r="D87" s="43"/>
      <c r="E87" s="43" t="s">
        <v>8</v>
      </c>
      <c r="F87" s="43" t="s">
        <v>9</v>
      </c>
      <c r="G87" s="44">
        <v>90</v>
      </c>
      <c r="H87" s="44">
        <v>92</v>
      </c>
      <c r="I87" s="45">
        <f>H87/G87*100</f>
        <v>102.22222222222221</v>
      </c>
      <c r="J87" s="43" t="s">
        <v>1</v>
      </c>
      <c r="K87" s="46">
        <v>114</v>
      </c>
      <c r="L87" s="43" t="s">
        <v>1</v>
      </c>
    </row>
    <row r="88" spans="1:12" s="47" customFormat="1" ht="28.5" customHeight="1">
      <c r="A88" s="48">
        <v>6</v>
      </c>
      <c r="B88" s="41" t="s">
        <v>37</v>
      </c>
      <c r="C88" s="42" t="s">
        <v>14</v>
      </c>
      <c r="D88" s="43"/>
      <c r="E88" s="43" t="s">
        <v>8</v>
      </c>
      <c r="F88" s="43" t="s">
        <v>9</v>
      </c>
      <c r="G88" s="44">
        <v>1</v>
      </c>
      <c r="H88" s="44">
        <v>1</v>
      </c>
      <c r="I88" s="45">
        <v>100</v>
      </c>
      <c r="J88" s="43" t="s">
        <v>3</v>
      </c>
      <c r="K88" s="46">
        <v>118</v>
      </c>
      <c r="L88" s="43" t="s">
        <v>1</v>
      </c>
    </row>
    <row r="89" spans="1:12" s="47" customFormat="1" ht="26.25" customHeight="1">
      <c r="A89" s="48">
        <v>7</v>
      </c>
      <c r="B89" s="41" t="s">
        <v>31</v>
      </c>
      <c r="C89" s="42" t="s">
        <v>22</v>
      </c>
      <c r="D89" s="43"/>
      <c r="E89" s="43" t="s">
        <v>8</v>
      </c>
      <c r="F89" s="43" t="s">
        <v>9</v>
      </c>
      <c r="G89" s="43">
        <v>419</v>
      </c>
      <c r="H89" s="43">
        <v>426</v>
      </c>
      <c r="I89" s="45">
        <f>H89/G89*100</f>
        <v>101.67064439140812</v>
      </c>
      <c r="J89" s="43" t="s">
        <v>1</v>
      </c>
      <c r="K89" s="46">
        <v>106</v>
      </c>
      <c r="L89" s="43" t="s">
        <v>1</v>
      </c>
    </row>
    <row r="90" spans="1:12" s="47" customFormat="1" ht="29.25" customHeight="1">
      <c r="A90" s="48">
        <v>8</v>
      </c>
      <c r="B90" s="41" t="s">
        <v>38</v>
      </c>
      <c r="C90" s="42" t="s">
        <v>22</v>
      </c>
      <c r="D90" s="43"/>
      <c r="E90" s="43" t="s">
        <v>8</v>
      </c>
      <c r="F90" s="43" t="s">
        <v>9</v>
      </c>
      <c r="G90" s="43">
        <v>470</v>
      </c>
      <c r="H90" s="43">
        <v>483</v>
      </c>
      <c r="I90" s="45">
        <f>H90/G90*100</f>
        <v>102.76595744680851</v>
      </c>
      <c r="J90" s="43" t="s">
        <v>1</v>
      </c>
      <c r="K90" s="46">
        <v>104</v>
      </c>
      <c r="L90" s="43" t="s">
        <v>1</v>
      </c>
    </row>
    <row r="91" spans="1:12" s="47" customFormat="1" ht="27" customHeight="1">
      <c r="A91" s="48">
        <v>9</v>
      </c>
      <c r="B91" s="41" t="s">
        <v>39</v>
      </c>
      <c r="C91" s="42" t="s">
        <v>22</v>
      </c>
      <c r="D91" s="43"/>
      <c r="E91" s="43" t="s">
        <v>8</v>
      </c>
      <c r="F91" s="43" t="s">
        <v>9</v>
      </c>
      <c r="G91" s="43">
        <v>52</v>
      </c>
      <c r="H91" s="43">
        <v>54</v>
      </c>
      <c r="I91" s="45">
        <f>H91/G91*100</f>
        <v>103.84615384615385</v>
      </c>
      <c r="J91" s="43" t="s">
        <v>1</v>
      </c>
      <c r="K91" s="46">
        <v>109</v>
      </c>
      <c r="L91" s="43" t="s">
        <v>1</v>
      </c>
    </row>
    <row r="92" spans="1:12" s="4" customFormat="1" ht="31.5" customHeight="1">
      <c r="A92" s="23">
        <v>10</v>
      </c>
      <c r="B92" s="41" t="s">
        <v>32</v>
      </c>
      <c r="C92" s="42" t="s">
        <v>15</v>
      </c>
      <c r="D92" s="43"/>
      <c r="E92" s="43" t="s">
        <v>8</v>
      </c>
      <c r="F92" s="43" t="s">
        <v>9</v>
      </c>
      <c r="G92" s="44">
        <v>160</v>
      </c>
      <c r="H92" s="44">
        <v>0</v>
      </c>
      <c r="I92" s="45">
        <v>0</v>
      </c>
      <c r="J92" s="43"/>
      <c r="K92" s="46">
        <v>0</v>
      </c>
      <c r="L92" s="43"/>
    </row>
    <row r="93" spans="1:12" s="3" customFormat="1" ht="21" customHeight="1">
      <c r="A93" s="93" t="s">
        <v>19</v>
      </c>
      <c r="B93" s="94"/>
      <c r="C93" s="94"/>
      <c r="D93" s="94"/>
      <c r="E93" s="95"/>
      <c r="F93" s="96">
        <f>SUM(I83:I92)/9</f>
        <v>102.91057122204117</v>
      </c>
      <c r="G93" s="97"/>
      <c r="H93" s="97"/>
      <c r="I93" s="98"/>
      <c r="J93" s="22"/>
      <c r="K93" s="39">
        <f>(K83+K84+K85+K86+K87+K88+K89+K90+K91+K92)/9</f>
        <v>107.44444444444444</v>
      </c>
      <c r="L93" s="16"/>
    </row>
    <row r="94" spans="1:12" s="3" customFormat="1" ht="24.75" customHeight="1">
      <c r="A94" s="93" t="s">
        <v>11</v>
      </c>
      <c r="B94" s="94"/>
      <c r="C94" s="94"/>
      <c r="D94" s="94"/>
      <c r="E94" s="95"/>
      <c r="F94" s="99">
        <f>10/10*100</f>
        <v>100</v>
      </c>
      <c r="G94" s="100"/>
      <c r="H94" s="100"/>
      <c r="I94" s="101"/>
      <c r="J94" s="31"/>
      <c r="K94" s="14">
        <f>10/10*100</f>
        <v>100</v>
      </c>
      <c r="L94" s="13"/>
    </row>
    <row r="95" spans="1:12" s="59" customFormat="1" ht="16.5" customHeight="1">
      <c r="A95" s="65" t="s">
        <v>54</v>
      </c>
      <c r="B95" s="65"/>
      <c r="C95" s="65"/>
      <c r="D95" s="63"/>
      <c r="E95" s="63"/>
      <c r="F95" s="63"/>
      <c r="G95" s="63"/>
      <c r="H95" s="63"/>
      <c r="I95" s="63"/>
      <c r="J95" s="63"/>
      <c r="K95" s="63"/>
      <c r="L95" s="63"/>
    </row>
    <row r="96" spans="1:12" s="3" customFormat="1" ht="14.25" customHeight="1">
      <c r="A96" s="92" t="s">
        <v>4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12"/>
    </row>
    <row r="97" spans="1:12" s="47" customFormat="1" ht="39.75" customHeight="1">
      <c r="A97" s="40">
        <v>1</v>
      </c>
      <c r="B97" s="49" t="s">
        <v>23</v>
      </c>
      <c r="C97" s="50" t="s">
        <v>10</v>
      </c>
      <c r="D97" s="43" t="s">
        <v>26</v>
      </c>
      <c r="E97" s="43" t="s">
        <v>8</v>
      </c>
      <c r="F97" s="43" t="s">
        <v>9</v>
      </c>
      <c r="G97" s="43">
        <v>10</v>
      </c>
      <c r="H97" s="43">
        <v>7</v>
      </c>
      <c r="I97" s="45">
        <f aca="true" t="shared" si="2" ref="I97:I106">H97/G97*100</f>
        <v>70</v>
      </c>
      <c r="J97" s="43" t="s">
        <v>2</v>
      </c>
      <c r="K97" s="45">
        <v>87</v>
      </c>
      <c r="L97" s="43" t="s">
        <v>2</v>
      </c>
    </row>
    <row r="98" spans="1:12" s="47" customFormat="1" ht="39.75" customHeight="1">
      <c r="A98" s="40">
        <v>2</v>
      </c>
      <c r="B98" s="49" t="s">
        <v>24</v>
      </c>
      <c r="C98" s="64" t="s">
        <v>10</v>
      </c>
      <c r="D98" s="43" t="s">
        <v>25</v>
      </c>
      <c r="E98" s="43" t="s">
        <v>8</v>
      </c>
      <c r="F98" s="43" t="s">
        <v>9</v>
      </c>
      <c r="G98" s="43">
        <v>60</v>
      </c>
      <c r="H98" s="43">
        <v>56</v>
      </c>
      <c r="I98" s="45">
        <f t="shared" si="2"/>
        <v>93.33333333333333</v>
      </c>
      <c r="J98" s="43" t="s">
        <v>3</v>
      </c>
      <c r="K98" s="45">
        <v>83</v>
      </c>
      <c r="L98" s="43" t="s">
        <v>2</v>
      </c>
    </row>
    <row r="99" spans="1:12" s="47" customFormat="1" ht="42.75" customHeight="1">
      <c r="A99" s="48">
        <v>3</v>
      </c>
      <c r="B99" s="49" t="s">
        <v>30</v>
      </c>
      <c r="C99" s="42" t="s">
        <v>12</v>
      </c>
      <c r="D99" s="43"/>
      <c r="E99" s="43" t="s">
        <v>8</v>
      </c>
      <c r="F99" s="43" t="s">
        <v>9</v>
      </c>
      <c r="G99" s="43">
        <v>78</v>
      </c>
      <c r="H99" s="43">
        <v>75</v>
      </c>
      <c r="I99" s="45">
        <f t="shared" si="2"/>
        <v>96.15384615384616</v>
      </c>
      <c r="J99" s="43" t="s">
        <v>3</v>
      </c>
      <c r="K99" s="45">
        <v>100</v>
      </c>
      <c r="L99" s="43" t="s">
        <v>1</v>
      </c>
    </row>
    <row r="100" spans="1:12" s="47" customFormat="1" ht="42.75" customHeight="1">
      <c r="A100" s="40">
        <v>4</v>
      </c>
      <c r="B100" s="41" t="s">
        <v>33</v>
      </c>
      <c r="C100" s="42" t="s">
        <v>17</v>
      </c>
      <c r="D100" s="43"/>
      <c r="E100" s="43" t="s">
        <v>8</v>
      </c>
      <c r="F100" s="43" t="s">
        <v>9</v>
      </c>
      <c r="G100" s="43">
        <v>90</v>
      </c>
      <c r="H100" s="43">
        <v>90</v>
      </c>
      <c r="I100" s="45">
        <f t="shared" si="2"/>
        <v>100</v>
      </c>
      <c r="J100" s="43" t="s">
        <v>3</v>
      </c>
      <c r="K100" s="45">
        <v>100</v>
      </c>
      <c r="L100" s="43" t="s">
        <v>3</v>
      </c>
    </row>
    <row r="101" spans="1:12" s="47" customFormat="1" ht="39" customHeight="1">
      <c r="A101" s="40">
        <v>5</v>
      </c>
      <c r="B101" s="41" t="s">
        <v>34</v>
      </c>
      <c r="C101" s="42" t="s">
        <v>18</v>
      </c>
      <c r="D101" s="43"/>
      <c r="E101" s="43" t="s">
        <v>8</v>
      </c>
      <c r="F101" s="43" t="s">
        <v>9</v>
      </c>
      <c r="G101" s="43">
        <v>16</v>
      </c>
      <c r="H101" s="43">
        <v>14</v>
      </c>
      <c r="I101" s="45">
        <f t="shared" si="2"/>
        <v>87.5</v>
      </c>
      <c r="J101" s="43" t="s">
        <v>71</v>
      </c>
      <c r="K101" s="45">
        <v>88</v>
      </c>
      <c r="L101" s="43" t="s">
        <v>71</v>
      </c>
    </row>
    <row r="102" spans="1:12" s="47" customFormat="1" ht="28.5" customHeight="1">
      <c r="A102" s="48">
        <v>6</v>
      </c>
      <c r="B102" s="49" t="s">
        <v>27</v>
      </c>
      <c r="C102" s="42" t="s">
        <v>16</v>
      </c>
      <c r="D102" s="43" t="s">
        <v>26</v>
      </c>
      <c r="E102" s="43" t="s">
        <v>8</v>
      </c>
      <c r="F102" s="43" t="s">
        <v>9</v>
      </c>
      <c r="G102" s="43">
        <v>10</v>
      </c>
      <c r="H102" s="43">
        <v>7</v>
      </c>
      <c r="I102" s="45">
        <f>H102/G102*100</f>
        <v>70</v>
      </c>
      <c r="J102" s="43" t="s">
        <v>2</v>
      </c>
      <c r="K102" s="45">
        <v>94</v>
      </c>
      <c r="L102" s="43" t="s">
        <v>70</v>
      </c>
    </row>
    <row r="103" spans="1:12" s="47" customFormat="1" ht="34.5" customHeight="1">
      <c r="A103" s="40">
        <v>7</v>
      </c>
      <c r="B103" s="49" t="s">
        <v>28</v>
      </c>
      <c r="C103" s="42" t="s">
        <v>16</v>
      </c>
      <c r="D103" s="43" t="s">
        <v>25</v>
      </c>
      <c r="E103" s="43" t="s">
        <v>8</v>
      </c>
      <c r="F103" s="43" t="s">
        <v>9</v>
      </c>
      <c r="G103" s="43">
        <v>60</v>
      </c>
      <c r="H103" s="43">
        <v>56</v>
      </c>
      <c r="I103" s="45">
        <f>H103/G103*100</f>
        <v>93.33333333333333</v>
      </c>
      <c r="J103" s="43" t="s">
        <v>3</v>
      </c>
      <c r="K103" s="46">
        <v>98</v>
      </c>
      <c r="L103" s="43" t="s">
        <v>70</v>
      </c>
    </row>
    <row r="104" spans="1:12" s="47" customFormat="1" ht="29.25" customHeight="1">
      <c r="A104" s="40">
        <v>8</v>
      </c>
      <c r="B104" s="41" t="s">
        <v>35</v>
      </c>
      <c r="C104" s="42" t="s">
        <v>14</v>
      </c>
      <c r="D104" s="43"/>
      <c r="E104" s="43" t="s">
        <v>8</v>
      </c>
      <c r="F104" s="43" t="s">
        <v>9</v>
      </c>
      <c r="G104" s="44">
        <v>1</v>
      </c>
      <c r="H104" s="44">
        <v>2</v>
      </c>
      <c r="I104" s="45">
        <f t="shared" si="2"/>
        <v>200</v>
      </c>
      <c r="J104" s="43" t="s">
        <v>1</v>
      </c>
      <c r="K104" s="46">
        <v>133</v>
      </c>
      <c r="L104" s="43" t="s">
        <v>1</v>
      </c>
    </row>
    <row r="105" spans="1:12" s="47" customFormat="1" ht="29.25" customHeight="1">
      <c r="A105" s="48">
        <v>9</v>
      </c>
      <c r="B105" s="41" t="s">
        <v>36</v>
      </c>
      <c r="C105" s="42" t="s">
        <v>14</v>
      </c>
      <c r="D105" s="43"/>
      <c r="E105" s="43" t="s">
        <v>8</v>
      </c>
      <c r="F105" s="43" t="s">
        <v>9</v>
      </c>
      <c r="G105" s="44">
        <v>4</v>
      </c>
      <c r="H105" s="44">
        <v>4</v>
      </c>
      <c r="I105" s="45">
        <f t="shared" si="2"/>
        <v>100</v>
      </c>
      <c r="J105" s="43" t="s">
        <v>1</v>
      </c>
      <c r="K105" s="46">
        <v>133</v>
      </c>
      <c r="L105" s="43" t="s">
        <v>1</v>
      </c>
    </row>
    <row r="106" spans="1:12" s="47" customFormat="1" ht="29.25" customHeight="1">
      <c r="A106" s="48">
        <v>10</v>
      </c>
      <c r="B106" s="41" t="s">
        <v>37</v>
      </c>
      <c r="C106" s="42" t="s">
        <v>14</v>
      </c>
      <c r="D106" s="43"/>
      <c r="E106" s="43" t="s">
        <v>8</v>
      </c>
      <c r="F106" s="43" t="s">
        <v>9</v>
      </c>
      <c r="G106" s="44">
        <v>2</v>
      </c>
      <c r="H106" s="44">
        <v>2</v>
      </c>
      <c r="I106" s="45">
        <f t="shared" si="2"/>
        <v>100</v>
      </c>
      <c r="J106" s="43" t="s">
        <v>3</v>
      </c>
      <c r="K106" s="46">
        <v>133</v>
      </c>
      <c r="L106" s="43" t="s">
        <v>1</v>
      </c>
    </row>
    <row r="107" spans="1:12" s="47" customFormat="1" ht="27" customHeight="1">
      <c r="A107" s="40">
        <v>11</v>
      </c>
      <c r="B107" s="41" t="s">
        <v>31</v>
      </c>
      <c r="C107" s="42" t="s">
        <v>22</v>
      </c>
      <c r="D107" s="43"/>
      <c r="E107" s="43" t="s">
        <v>8</v>
      </c>
      <c r="F107" s="43" t="s">
        <v>9</v>
      </c>
      <c r="G107" s="43">
        <v>78</v>
      </c>
      <c r="H107" s="43">
        <v>75</v>
      </c>
      <c r="I107" s="45">
        <f>H107/G107*100</f>
        <v>96.15384615384616</v>
      </c>
      <c r="J107" s="43" t="s">
        <v>3</v>
      </c>
      <c r="K107" s="46">
        <v>125</v>
      </c>
      <c r="L107" s="43" t="s">
        <v>1</v>
      </c>
    </row>
    <row r="108" spans="1:12" s="47" customFormat="1" ht="26.25" customHeight="1">
      <c r="A108" s="40">
        <v>12</v>
      </c>
      <c r="B108" s="41" t="s">
        <v>38</v>
      </c>
      <c r="C108" s="42" t="s">
        <v>22</v>
      </c>
      <c r="D108" s="43"/>
      <c r="E108" s="43" t="s">
        <v>8</v>
      </c>
      <c r="F108" s="43" t="s">
        <v>9</v>
      </c>
      <c r="G108" s="43">
        <v>90</v>
      </c>
      <c r="H108" s="43">
        <v>90</v>
      </c>
      <c r="I108" s="45">
        <f>H108/G108*100</f>
        <v>100</v>
      </c>
      <c r="J108" s="43" t="s">
        <v>3</v>
      </c>
      <c r="K108" s="46">
        <v>123</v>
      </c>
      <c r="L108" s="43" t="s">
        <v>1</v>
      </c>
    </row>
    <row r="109" spans="1:12" s="47" customFormat="1" ht="26.25" customHeight="1">
      <c r="A109" s="48">
        <v>13</v>
      </c>
      <c r="B109" s="41" t="s">
        <v>39</v>
      </c>
      <c r="C109" s="42" t="s">
        <v>22</v>
      </c>
      <c r="D109" s="43"/>
      <c r="E109" s="43" t="s">
        <v>8</v>
      </c>
      <c r="F109" s="43" t="s">
        <v>9</v>
      </c>
      <c r="G109" s="43">
        <v>16</v>
      </c>
      <c r="H109" s="43">
        <v>14</v>
      </c>
      <c r="I109" s="45">
        <f>H109/G109*100</f>
        <v>87.5</v>
      </c>
      <c r="J109" s="43" t="s">
        <v>71</v>
      </c>
      <c r="K109" s="46">
        <v>125</v>
      </c>
      <c r="L109" s="43" t="s">
        <v>1</v>
      </c>
    </row>
    <row r="110" spans="1:12" s="47" customFormat="1" ht="27.75" customHeight="1">
      <c r="A110" s="40">
        <v>14</v>
      </c>
      <c r="B110" s="41" t="s">
        <v>32</v>
      </c>
      <c r="C110" s="42" t="s">
        <v>15</v>
      </c>
      <c r="D110" s="43"/>
      <c r="E110" s="43" t="s">
        <v>8</v>
      </c>
      <c r="F110" s="43" t="s">
        <v>9</v>
      </c>
      <c r="G110" s="44">
        <v>80</v>
      </c>
      <c r="H110" s="44">
        <v>0</v>
      </c>
      <c r="I110" s="45">
        <v>0</v>
      </c>
      <c r="J110" s="43"/>
      <c r="K110" s="46">
        <v>0</v>
      </c>
      <c r="L110" s="43"/>
    </row>
    <row r="111" spans="1:12" s="4" customFormat="1" ht="20.25" customHeight="1">
      <c r="A111" s="102" t="s">
        <v>19</v>
      </c>
      <c r="B111" s="103"/>
      <c r="C111" s="103"/>
      <c r="D111" s="103"/>
      <c r="E111" s="104"/>
      <c r="F111" s="99">
        <f>(I97+I98+I99+I100+I101+I102+I103+I104+I105+I107+I108+I109+I110+I106)/13</f>
        <v>99.53648915187377</v>
      </c>
      <c r="G111" s="100"/>
      <c r="H111" s="100"/>
      <c r="I111" s="101"/>
      <c r="J111" s="28"/>
      <c r="K111" s="14">
        <f>(K97+K98+K99+K100+K101+K102+K103+K104+K105+K107+K108+K109+K110+K106)/13</f>
        <v>109.38461538461539</v>
      </c>
      <c r="L111" s="13"/>
    </row>
    <row r="112" spans="1:12" s="3" customFormat="1" ht="24" customHeight="1">
      <c r="A112" s="93" t="s">
        <v>11</v>
      </c>
      <c r="B112" s="94"/>
      <c r="C112" s="94"/>
      <c r="D112" s="94"/>
      <c r="E112" s="95"/>
      <c r="F112" s="99">
        <f>9/13*100</f>
        <v>69.23076923076923</v>
      </c>
      <c r="G112" s="100"/>
      <c r="H112" s="100"/>
      <c r="I112" s="101"/>
      <c r="J112" s="13"/>
      <c r="K112" s="14">
        <f>8/13*100</f>
        <v>61.53846153846154</v>
      </c>
      <c r="L112" s="13"/>
    </row>
    <row r="113" spans="1:12" s="59" customFormat="1" ht="16.5" customHeight="1">
      <c r="A113" s="60" t="s">
        <v>55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58"/>
    </row>
    <row r="114" spans="1:12" s="3" customFormat="1" ht="14.25" customHeight="1">
      <c r="A114" s="92" t="s">
        <v>4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12"/>
    </row>
    <row r="115" spans="1:12" s="47" customFormat="1" ht="42" customHeight="1">
      <c r="A115" s="48">
        <v>1</v>
      </c>
      <c r="B115" s="53" t="s">
        <v>40</v>
      </c>
      <c r="C115" s="42" t="s">
        <v>13</v>
      </c>
      <c r="D115" s="43"/>
      <c r="E115" s="43" t="s">
        <v>8</v>
      </c>
      <c r="F115" s="43" t="s">
        <v>41</v>
      </c>
      <c r="G115" s="43">
        <v>71784</v>
      </c>
      <c r="H115" s="43">
        <v>61088</v>
      </c>
      <c r="I115" s="45">
        <v>85</v>
      </c>
      <c r="J115" s="43" t="s">
        <v>2</v>
      </c>
      <c r="K115" s="45">
        <v>112</v>
      </c>
      <c r="L115" s="43" t="s">
        <v>1</v>
      </c>
    </row>
    <row r="116" spans="1:12" s="47" customFormat="1" ht="27" customHeight="1" hidden="1">
      <c r="A116" s="48">
        <v>2</v>
      </c>
      <c r="B116" s="41" t="s">
        <v>32</v>
      </c>
      <c r="C116" s="42" t="s">
        <v>15</v>
      </c>
      <c r="D116" s="43"/>
      <c r="E116" s="43" t="s">
        <v>8</v>
      </c>
      <c r="F116" s="43" t="s">
        <v>9</v>
      </c>
      <c r="G116" s="44">
        <v>0</v>
      </c>
      <c r="H116" s="44">
        <v>0</v>
      </c>
      <c r="I116" s="45" t="e">
        <f>H116/G116*100</f>
        <v>#DIV/0!</v>
      </c>
      <c r="J116" s="43" t="s">
        <v>3</v>
      </c>
      <c r="K116" s="46">
        <v>0</v>
      </c>
      <c r="L116" s="43" t="s">
        <v>3</v>
      </c>
    </row>
    <row r="117" spans="1:12" s="47" customFormat="1" ht="39.75" customHeight="1">
      <c r="A117" s="48">
        <v>3</v>
      </c>
      <c r="B117" s="41" t="s">
        <v>43</v>
      </c>
      <c r="C117" s="42" t="s">
        <v>44</v>
      </c>
      <c r="D117" s="43"/>
      <c r="E117" s="43" t="s">
        <v>8</v>
      </c>
      <c r="F117" s="43" t="s">
        <v>45</v>
      </c>
      <c r="G117" s="44">
        <v>10</v>
      </c>
      <c r="H117" s="44">
        <v>5</v>
      </c>
      <c r="I117" s="45">
        <v>50</v>
      </c>
      <c r="J117" s="43" t="s">
        <v>71</v>
      </c>
      <c r="K117" s="46">
        <v>53</v>
      </c>
      <c r="L117" s="66" t="s">
        <v>70</v>
      </c>
    </row>
    <row r="118" spans="1:12" s="3" customFormat="1" ht="16.5" customHeight="1">
      <c r="A118" s="93" t="s">
        <v>19</v>
      </c>
      <c r="B118" s="94"/>
      <c r="C118" s="94"/>
      <c r="D118" s="94"/>
      <c r="E118" s="95"/>
      <c r="F118" s="96">
        <f>(I115+I117)/2</f>
        <v>67.5</v>
      </c>
      <c r="G118" s="97"/>
      <c r="H118" s="97"/>
      <c r="I118" s="98"/>
      <c r="J118" s="14"/>
      <c r="K118" s="14">
        <f>(K115+K117)/2</f>
        <v>82.5</v>
      </c>
      <c r="L118" s="16"/>
    </row>
    <row r="119" spans="1:12" s="3" customFormat="1" ht="24.75" customHeight="1" thickBot="1">
      <c r="A119" s="77" t="s">
        <v>11</v>
      </c>
      <c r="B119" s="78"/>
      <c r="C119" s="78"/>
      <c r="D119" s="78"/>
      <c r="E119" s="79"/>
      <c r="F119" s="80">
        <f>0/3*100</f>
        <v>0</v>
      </c>
      <c r="G119" s="81"/>
      <c r="H119" s="81"/>
      <c r="I119" s="82"/>
      <c r="J119" s="32"/>
      <c r="K119" s="32">
        <f>1/2*100</f>
        <v>50</v>
      </c>
      <c r="L119" s="17"/>
    </row>
    <row r="120" spans="1:12" s="3" customFormat="1" ht="23.25" customHeight="1" thickTop="1">
      <c r="A120" s="83" t="s">
        <v>20</v>
      </c>
      <c r="B120" s="84"/>
      <c r="C120" s="85"/>
      <c r="D120" s="7"/>
      <c r="E120" s="18"/>
      <c r="F120" s="86">
        <f>(F22+F30+F38+F47+F65+F79+F93+F111+F118)/9</f>
        <v>94.06560039110428</v>
      </c>
      <c r="G120" s="87"/>
      <c r="H120" s="87"/>
      <c r="I120" s="88"/>
      <c r="J120" s="33"/>
      <c r="K120" s="54">
        <f>(K22+K30+K38+K47+K65+K79+K93+K111+K118)/9</f>
        <v>98.59221747388413</v>
      </c>
      <c r="L120" s="19"/>
    </row>
    <row r="121" spans="1:12" s="3" customFormat="1" ht="31.5" customHeight="1">
      <c r="A121" s="89" t="s">
        <v>21</v>
      </c>
      <c r="B121" s="90"/>
      <c r="C121" s="91"/>
      <c r="D121" s="20"/>
      <c r="E121" s="21"/>
      <c r="F121" s="36"/>
      <c r="G121" s="67">
        <f>46/61*100</f>
        <v>75.40983606557377</v>
      </c>
      <c r="H121" s="37"/>
      <c r="I121" s="38"/>
      <c r="J121" s="30"/>
      <c r="K121" s="62">
        <f>41/61*100</f>
        <v>67.21311475409836</v>
      </c>
      <c r="L121" s="35"/>
    </row>
    <row r="122" spans="1:12" s="3" customFormat="1" ht="42.75" customHeight="1">
      <c r="A122"/>
      <c r="B122" s="5"/>
      <c r="C122" s="5"/>
      <c r="D122" s="5"/>
      <c r="E122" s="5"/>
      <c r="F122" s="5"/>
      <c r="G122" s="55"/>
      <c r="H122" s="5"/>
      <c r="I122" s="5"/>
      <c r="J122" s="5"/>
      <c r="K122" s="5"/>
      <c r="L122" s="5"/>
    </row>
  </sheetData>
  <sheetProtection/>
  <mergeCells count="62">
    <mergeCell ref="A14:K14"/>
    <mergeCell ref="A22:E22"/>
    <mergeCell ref="F22:I22"/>
    <mergeCell ref="A11:L11"/>
    <mergeCell ref="I2:L2"/>
    <mergeCell ref="A6:L6"/>
    <mergeCell ref="A7:L7"/>
    <mergeCell ref="A8:L8"/>
    <mergeCell ref="A9:L9"/>
    <mergeCell ref="A10:L10"/>
    <mergeCell ref="A23:E23"/>
    <mergeCell ref="F23:I23"/>
    <mergeCell ref="A25:K25"/>
    <mergeCell ref="A30:E30"/>
    <mergeCell ref="F30:I30"/>
    <mergeCell ref="A31:E31"/>
    <mergeCell ref="F31:I31"/>
    <mergeCell ref="A41:K41"/>
    <mergeCell ref="A47:E47"/>
    <mergeCell ref="F47:I47"/>
    <mergeCell ref="A33:K33"/>
    <mergeCell ref="A38:E38"/>
    <mergeCell ref="F38:I38"/>
    <mergeCell ref="A39:E39"/>
    <mergeCell ref="F39:I39"/>
    <mergeCell ref="A48:E48"/>
    <mergeCell ref="F48:I48"/>
    <mergeCell ref="A50:K50"/>
    <mergeCell ref="A65:E65"/>
    <mergeCell ref="F65:I65"/>
    <mergeCell ref="A66:E66"/>
    <mergeCell ref="F66:I66"/>
    <mergeCell ref="A68:K68"/>
    <mergeCell ref="A79:E79"/>
    <mergeCell ref="F79:I79"/>
    <mergeCell ref="A80:E80"/>
    <mergeCell ref="F80:I80"/>
    <mergeCell ref="A82:K82"/>
    <mergeCell ref="A112:E112"/>
    <mergeCell ref="F112:I112"/>
    <mergeCell ref="A93:E93"/>
    <mergeCell ref="F93:I93"/>
    <mergeCell ref="A94:E94"/>
    <mergeCell ref="F94:I94"/>
    <mergeCell ref="A96:K96"/>
    <mergeCell ref="A111:E111"/>
    <mergeCell ref="F111:I111"/>
    <mergeCell ref="A119:E119"/>
    <mergeCell ref="F119:I119"/>
    <mergeCell ref="A120:C120"/>
    <mergeCell ref="F120:I120"/>
    <mergeCell ref="A121:C121"/>
    <mergeCell ref="A114:K114"/>
    <mergeCell ref="A118:E118"/>
    <mergeCell ref="F118:I118"/>
    <mergeCell ref="K15:L15"/>
    <mergeCell ref="A15:A16"/>
    <mergeCell ref="B15:B16"/>
    <mergeCell ref="C15:C16"/>
    <mergeCell ref="D15:D16"/>
    <mergeCell ref="E15:E16"/>
    <mergeCell ref="F15:J15"/>
  </mergeCells>
  <printOptions/>
  <pageMargins left="0.5118110236220472" right="0.31496062992125984" top="0.35433070866141736" bottom="0.15748031496062992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Юденко</cp:lastModifiedBy>
  <cp:lastPrinted>2022-04-12T11:31:00Z</cp:lastPrinted>
  <dcterms:created xsi:type="dcterms:W3CDTF">1996-10-08T23:32:33Z</dcterms:created>
  <dcterms:modified xsi:type="dcterms:W3CDTF">2022-04-13T11:22:16Z</dcterms:modified>
  <cp:category/>
  <cp:version/>
  <cp:contentType/>
  <cp:contentStatus/>
</cp:coreProperties>
</file>